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icarlo\Desktop\"/>
    </mc:Choice>
  </mc:AlternateContent>
  <workbookProtection workbookAlgorithmName="SHA-512" workbookHashValue="5yZYBMSSt85VIhe5lnyM4sLgA/+6/WfglwX7LpXdW4UB4SE1Z37m4Rc+HZYn+oWs1giALCZJMLNXJ/FOEQFvSQ==" workbookSaltValue="dw2ugb+ekwDwzk+Olj13tQ==" workbookSpinCount="100000" lockStructure="1"/>
  <bookViews>
    <workbookView xWindow="-120" yWindow="-120" windowWidth="24240" windowHeight="13290" firstSheet="2" activeTab="2"/>
  </bookViews>
  <sheets>
    <sheet name="TABLES" sheetId="1" state="hidden" r:id="rId1"/>
    <sheet name="LISTE" sheetId="2" state="hidden" r:id="rId2"/>
    <sheet name="FORMULAIRE 20-21" sheetId="3" r:id="rId3"/>
  </sheets>
  <definedNames>
    <definedName name="_xlnm._FilterDatabase" localSheetId="2" hidden="1">'FORMULAIRE 20-21'!$A$9:$J$63</definedName>
    <definedName name="_xlnm._FilterDatabase" localSheetId="1" hidden="1">LISTE!$A$1:$I$86</definedName>
    <definedName name="NIV_A">OFFSET(LISTE!$A$1,MATCH('FORMULAIRE 20-21'!$A$11,LISTE!$A$2:$A$321,0),0,COUNTIF(LISTE!$A$2:$A$321,'FORMULAIRE 20-21'!$A$11),8)</definedName>
    <definedName name="NIV_B">OFFSET(LISTE!$A$1,MATCH('FORMULAIRE 20-21'!$A$22,LISTE!$A$2:$A$321,0),0,COUNTIF(LISTE!$A$2:$A$321,'FORMULAIRE 20-21'!$A$22),8)</definedName>
    <definedName name="NIV_C">OFFSET(LISTE!$A$1,MATCH('FORMULAIRE 20-21'!$A$33,LISTE!$A$2:$A$321,0),0,COUNTIF(LISTE!$A$2:$A$321,'FORMULAIRE 20-21'!$A$33),8)</definedName>
    <definedName name="NIV_D">OFFSET(LISTE!$A$1,MATCH('FORMULAIRE 20-21'!$A$44,LISTE!$A$2:$A$321,0),0,COUNTIF(LISTE!$A$2:$A$321,'FORMULAIRE 20-21'!$A$44),8)</definedName>
    <definedName name="NIVEAUX">TABLES!$A$2:$A$19</definedName>
    <definedName name="Print_Area" localSheetId="2">'FORMULAIRE 20-21'!$A$1:$J$82</definedName>
    <definedName name="_xlnm.Print_Area" localSheetId="2">'FORMULAIRE 20-21'!$A$1:$J$82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5" i="3" l="1"/>
  <c r="F74" i="3"/>
  <c r="J69" i="3"/>
  <c r="I69" i="3"/>
  <c r="J67" i="3"/>
  <c r="I65" i="3"/>
  <c r="G52" i="3"/>
  <c r="E52" i="3"/>
  <c r="H52" i="3" s="1"/>
  <c r="J52" i="3" s="1"/>
  <c r="C52" i="3"/>
  <c r="G51" i="3"/>
  <c r="E51" i="3"/>
  <c r="H51" i="3" s="1"/>
  <c r="J51" i="3" s="1"/>
  <c r="C51" i="3"/>
  <c r="G50" i="3"/>
  <c r="E50" i="3"/>
  <c r="H50" i="3" s="1"/>
  <c r="J50" i="3" s="1"/>
  <c r="C50" i="3"/>
  <c r="G49" i="3"/>
  <c r="E49" i="3"/>
  <c r="H49" i="3" s="1"/>
  <c r="J49" i="3" s="1"/>
  <c r="C49" i="3"/>
  <c r="G48" i="3"/>
  <c r="E48" i="3"/>
  <c r="H48" i="3" s="1"/>
  <c r="J48" i="3" s="1"/>
  <c r="C48" i="3"/>
  <c r="G47" i="3"/>
  <c r="E47" i="3"/>
  <c r="H47" i="3" s="1"/>
  <c r="J47" i="3" s="1"/>
  <c r="C47" i="3"/>
  <c r="G46" i="3"/>
  <c r="E46" i="3"/>
  <c r="H46" i="3" s="1"/>
  <c r="J46" i="3" s="1"/>
  <c r="C46" i="3"/>
  <c r="G45" i="3"/>
  <c r="E45" i="3"/>
  <c r="H45" i="3" s="1"/>
  <c r="J45" i="3" s="1"/>
  <c r="C45" i="3"/>
  <c r="G44" i="3"/>
  <c r="E44" i="3"/>
  <c r="H44" i="3" s="1"/>
  <c r="J44" i="3" s="1"/>
  <c r="C44" i="3"/>
  <c r="G42" i="3"/>
  <c r="E42" i="3"/>
  <c r="H42" i="3" s="1"/>
  <c r="J42" i="3" s="1"/>
  <c r="C42" i="3"/>
  <c r="G41" i="3"/>
  <c r="E41" i="3"/>
  <c r="H41" i="3" s="1"/>
  <c r="J41" i="3" s="1"/>
  <c r="C41" i="3"/>
  <c r="G40" i="3"/>
  <c r="E40" i="3"/>
  <c r="H40" i="3" s="1"/>
  <c r="J40" i="3" s="1"/>
  <c r="C40" i="3"/>
  <c r="G39" i="3"/>
  <c r="E39" i="3"/>
  <c r="H39" i="3" s="1"/>
  <c r="J39" i="3" s="1"/>
  <c r="C39" i="3"/>
  <c r="G38" i="3"/>
  <c r="E38" i="3"/>
  <c r="H38" i="3" s="1"/>
  <c r="J38" i="3" s="1"/>
  <c r="C38" i="3"/>
  <c r="G37" i="3"/>
  <c r="E37" i="3"/>
  <c r="H37" i="3" s="1"/>
  <c r="J37" i="3" s="1"/>
  <c r="C37" i="3"/>
  <c r="G36" i="3"/>
  <c r="E36" i="3"/>
  <c r="H36" i="3" s="1"/>
  <c r="J36" i="3" s="1"/>
  <c r="C36" i="3"/>
  <c r="G35" i="3"/>
  <c r="E35" i="3"/>
  <c r="H35" i="3" s="1"/>
  <c r="J35" i="3" s="1"/>
  <c r="C35" i="3"/>
  <c r="G34" i="3"/>
  <c r="E34" i="3"/>
  <c r="H34" i="3" s="1"/>
  <c r="J34" i="3" s="1"/>
  <c r="C34" i="3"/>
  <c r="G33" i="3"/>
  <c r="E33" i="3"/>
  <c r="H33" i="3" s="1"/>
  <c r="J33" i="3" s="1"/>
  <c r="C33" i="3"/>
  <c r="G31" i="3"/>
  <c r="E31" i="3"/>
  <c r="H31" i="3" s="1"/>
  <c r="J31" i="3" s="1"/>
  <c r="C31" i="3"/>
  <c r="G30" i="3"/>
  <c r="E30" i="3"/>
  <c r="H30" i="3" s="1"/>
  <c r="J30" i="3" s="1"/>
  <c r="C30" i="3"/>
  <c r="G29" i="3"/>
  <c r="E29" i="3"/>
  <c r="H29" i="3" s="1"/>
  <c r="J29" i="3" s="1"/>
  <c r="C29" i="3"/>
  <c r="G28" i="3"/>
  <c r="E28" i="3"/>
  <c r="H28" i="3" s="1"/>
  <c r="J28" i="3" s="1"/>
  <c r="C28" i="3"/>
  <c r="G27" i="3"/>
  <c r="E27" i="3"/>
  <c r="H27" i="3" s="1"/>
  <c r="J27" i="3" s="1"/>
  <c r="C27" i="3"/>
  <c r="G26" i="3"/>
  <c r="E26" i="3"/>
  <c r="H26" i="3" s="1"/>
  <c r="J26" i="3" s="1"/>
  <c r="C26" i="3"/>
  <c r="G25" i="3"/>
  <c r="E25" i="3"/>
  <c r="H25" i="3" s="1"/>
  <c r="J25" i="3" s="1"/>
  <c r="C25" i="3"/>
  <c r="G24" i="3"/>
  <c r="E24" i="3"/>
  <c r="H24" i="3" s="1"/>
  <c r="J24" i="3" s="1"/>
  <c r="C24" i="3"/>
  <c r="G23" i="3"/>
  <c r="E23" i="3"/>
  <c r="H23" i="3" s="1"/>
  <c r="J23" i="3" s="1"/>
  <c r="C23" i="3"/>
  <c r="G22" i="3"/>
  <c r="E22" i="3"/>
  <c r="H22" i="3" s="1"/>
  <c r="J22" i="3" s="1"/>
  <c r="C22" i="3"/>
  <c r="G20" i="3"/>
  <c r="E20" i="3"/>
  <c r="H20" i="3" s="1"/>
  <c r="J20" i="3" s="1"/>
  <c r="C20" i="3"/>
  <c r="G19" i="3"/>
  <c r="E19" i="3"/>
  <c r="H19" i="3" s="1"/>
  <c r="J19" i="3" s="1"/>
  <c r="C19" i="3"/>
  <c r="G18" i="3"/>
  <c r="E18" i="3"/>
  <c r="H18" i="3" s="1"/>
  <c r="J18" i="3" s="1"/>
  <c r="C18" i="3"/>
  <c r="G17" i="3"/>
  <c r="E17" i="3"/>
  <c r="H17" i="3" s="1"/>
  <c r="J17" i="3" s="1"/>
  <c r="C17" i="3"/>
  <c r="G16" i="3"/>
  <c r="E16" i="3"/>
  <c r="H16" i="3" s="1"/>
  <c r="J16" i="3" s="1"/>
  <c r="C16" i="3"/>
  <c r="G15" i="3"/>
  <c r="E15" i="3"/>
  <c r="H15" i="3" s="1"/>
  <c r="J15" i="3" s="1"/>
  <c r="C15" i="3"/>
  <c r="G14" i="3"/>
  <c r="E14" i="3"/>
  <c r="H14" i="3" s="1"/>
  <c r="J14" i="3" s="1"/>
  <c r="C14" i="3"/>
  <c r="G13" i="3"/>
  <c r="E13" i="3"/>
  <c r="H13" i="3" s="1"/>
  <c r="J13" i="3" s="1"/>
  <c r="C13" i="3"/>
  <c r="G12" i="3"/>
  <c r="E12" i="3"/>
  <c r="H12" i="3" s="1"/>
  <c r="J12" i="3" s="1"/>
  <c r="C12" i="3"/>
  <c r="G11" i="3"/>
  <c r="E11" i="3"/>
  <c r="H11" i="3" s="1"/>
  <c r="J11" i="3" s="1"/>
  <c r="C11" i="3"/>
  <c r="J65" i="3" l="1"/>
  <c r="J71" i="3" s="1"/>
</calcChain>
</file>

<file path=xl/sharedStrings.xml><?xml version="1.0" encoding="utf-8"?>
<sst xmlns="http://schemas.openxmlformats.org/spreadsheetml/2006/main" count="629" uniqueCount="201">
  <si>
    <t>NIVEAUX</t>
  </si>
  <si>
    <t>TYPE</t>
  </si>
  <si>
    <t>ETAT COMMANDE</t>
  </si>
  <si>
    <t>ETAT LIVRAISON</t>
  </si>
  <si>
    <t>PAIEMENT</t>
  </si>
  <si>
    <t>ADHESION</t>
  </si>
  <si>
    <t>COMMANDE</t>
  </si>
  <si>
    <t>LIVRAISON</t>
  </si>
  <si>
    <t>FICHIER ADH</t>
  </si>
  <si>
    <t>SENDinBLUE</t>
  </si>
  <si>
    <t>Réduc ADH</t>
  </si>
  <si>
    <t>Choissez le niveau de votre enfant</t>
  </si>
  <si>
    <t>Livre</t>
  </si>
  <si>
    <t>En cours</t>
  </si>
  <si>
    <t>Annulée</t>
  </si>
  <si>
    <t xml:space="preserve">Espèces </t>
  </si>
  <si>
    <t>Oui / A renouveller</t>
  </si>
  <si>
    <t>Commande 1</t>
  </si>
  <si>
    <t>NOK</t>
  </si>
  <si>
    <t>Réduc Vente</t>
  </si>
  <si>
    <t>Init_FM_A_JACQUET_A</t>
  </si>
  <si>
    <t>Fourniture</t>
  </si>
  <si>
    <t>Payée</t>
  </si>
  <si>
    <t>Chèque à l'ordre de l'APEC</t>
  </si>
  <si>
    <t>Oui déjà payée</t>
  </si>
  <si>
    <t>Commande 2</t>
  </si>
  <si>
    <t>Partiel / Non vérifié</t>
  </si>
  <si>
    <t>Non vérifié</t>
  </si>
  <si>
    <t>Adhésion</t>
  </si>
  <si>
    <t>Init_FM_Debutant</t>
  </si>
  <si>
    <t>Partition</t>
  </si>
  <si>
    <t>Réceptionnée</t>
  </si>
  <si>
    <t>Virement</t>
  </si>
  <si>
    <t>Non</t>
  </si>
  <si>
    <t>Commande 3</t>
  </si>
  <si>
    <t>Adhésion en attente</t>
  </si>
  <si>
    <t>A jour</t>
  </si>
  <si>
    <t>Commision CB</t>
  </si>
  <si>
    <t>Init_FM_A_CHEZAL_cours_10</t>
  </si>
  <si>
    <t>CD</t>
  </si>
  <si>
    <t>Partielle</t>
  </si>
  <si>
    <t>Carte bancaire</t>
  </si>
  <si>
    <t>?</t>
  </si>
  <si>
    <t>Commande 4</t>
  </si>
  <si>
    <t>NON</t>
  </si>
  <si>
    <t>FM_1.1</t>
  </si>
  <si>
    <t>AUTRE</t>
  </si>
  <si>
    <t>Servie</t>
  </si>
  <si>
    <t>Commande 5</t>
  </si>
  <si>
    <t>CHAM_1.1</t>
  </si>
  <si>
    <t>---</t>
  </si>
  <si>
    <t>Commande 6</t>
  </si>
  <si>
    <t>FM_1.2</t>
  </si>
  <si>
    <t>Commande 7</t>
  </si>
  <si>
    <t>CHAM_1.2</t>
  </si>
  <si>
    <t>Commande 8</t>
  </si>
  <si>
    <t>FM_1.3</t>
  </si>
  <si>
    <t>Commande 9</t>
  </si>
  <si>
    <t>CHAM_1.3</t>
  </si>
  <si>
    <t>Livraison 1</t>
  </si>
  <si>
    <t>FM_1.4</t>
  </si>
  <si>
    <t>Livraison 2</t>
  </si>
  <si>
    <t>CHAM_1.4</t>
  </si>
  <si>
    <t>Livraison 3</t>
  </si>
  <si>
    <t>FM_2.1</t>
  </si>
  <si>
    <t>Livraison 4</t>
  </si>
  <si>
    <t>FM_2.2</t>
  </si>
  <si>
    <t>Livraison 5</t>
  </si>
  <si>
    <t>FM_2.3</t>
  </si>
  <si>
    <t>Livraison 6</t>
  </si>
  <si>
    <t>CFM</t>
  </si>
  <si>
    <t>Livraison 7</t>
  </si>
  <si>
    <t>DFM</t>
  </si>
  <si>
    <t>Livraison 8</t>
  </si>
  <si>
    <t>FM_Chant</t>
  </si>
  <si>
    <t>Livraison 9</t>
  </si>
  <si>
    <t>Vente</t>
  </si>
  <si>
    <t>Niveau</t>
  </si>
  <si>
    <t>Titre court</t>
  </si>
  <si>
    <t>Auteur</t>
  </si>
  <si>
    <t>Titre</t>
  </si>
  <si>
    <t>Type</t>
  </si>
  <si>
    <t>Editeur</t>
  </si>
  <si>
    <t>Prix public</t>
  </si>
  <si>
    <t>Prix ADH</t>
  </si>
  <si>
    <t>Prix achat</t>
  </si>
  <si>
    <t>Ardoise</t>
  </si>
  <si>
    <t>Papeterie musique</t>
  </si>
  <si>
    <t>1 ardoise avec portées musicales</t>
  </si>
  <si>
    <t>Fuzeau</t>
  </si>
  <si>
    <t>Dessine V3</t>
  </si>
  <si>
    <t>S. Allerme &amp; S. Villemin</t>
  </si>
  <si>
    <t>Dessine-moi une chanson, Vol. 3  Livre de l'élève (pas de CD)</t>
  </si>
  <si>
    <t>Lemoine</t>
  </si>
  <si>
    <t>Cahier</t>
  </si>
  <si>
    <t>1 cahier de musique (une page portée et une page texte)</t>
  </si>
  <si>
    <t>-</t>
  </si>
  <si>
    <t>Aime FM V1 + CD</t>
  </si>
  <si>
    <t>M.H. Siciliano</t>
  </si>
  <si>
    <t>On aime la formation musicale, Vol.1 avec CD</t>
  </si>
  <si>
    <t>H.Cube</t>
  </si>
  <si>
    <t>99 V1</t>
  </si>
  <si>
    <t>A. Ledout</t>
  </si>
  <si>
    <t>99 tests d’écoute, Vol.1</t>
  </si>
  <si>
    <t>Aime FM V1</t>
  </si>
  <si>
    <t>On aime la formation musicale, Vol.1 - Livret seul</t>
  </si>
  <si>
    <t>Aime FM V1 CD</t>
  </si>
  <si>
    <t>On aime la formation musicale, Vol.1 - CD seul</t>
  </si>
  <si>
    <t>Aime FM V2 + CD</t>
  </si>
  <si>
    <t>On aime la formation musicale, Vol.2 avec CD</t>
  </si>
  <si>
    <t>99 V2</t>
  </si>
  <si>
    <t>99 tests d’écoute, Vol.2</t>
  </si>
  <si>
    <t>Aime FM V2</t>
  </si>
  <si>
    <t>On aime la formation musicale, Vol.2 - Livret seul</t>
  </si>
  <si>
    <t>Aime FM V2 CD</t>
  </si>
  <si>
    <t>On aime la formation musicale, Vol.2 - CD seul</t>
  </si>
  <si>
    <t>Aime FM V3 + CD</t>
  </si>
  <si>
    <t>On aime la formation musicale, Vol.3 avec CD</t>
  </si>
  <si>
    <t>Lecture Clés</t>
  </si>
  <si>
    <t>G. Dandelot</t>
  </si>
  <si>
    <t>Manuel pratique pour la lecture des clés (Ancienne édition)</t>
  </si>
  <si>
    <t>Eschig</t>
  </si>
  <si>
    <t>Aime FM V3</t>
  </si>
  <si>
    <t>On aime la formation musicale, Vol.3 - Livret seul</t>
  </si>
  <si>
    <t>Aime FM V3 CD</t>
  </si>
  <si>
    <t>On aime la formation musicale, Vol.3 - CD seul</t>
  </si>
  <si>
    <t>Aime FM V4 + CD</t>
  </si>
  <si>
    <t>On aime la formation musicale, Vol.4 avec CD</t>
  </si>
  <si>
    <t>Aime FM V4</t>
  </si>
  <si>
    <t>On aime la formation musicale, Vol.4 - Livret seul</t>
  </si>
  <si>
    <t>Aime FM V4 CD</t>
  </si>
  <si>
    <t>On aime la formation musicale, Vol.4 - CD seul</t>
  </si>
  <si>
    <t>Aime FM V5 + CD</t>
  </si>
  <si>
    <t>On aime la formation musicale, Vol.5 avec CD</t>
  </si>
  <si>
    <t>Aime FM V5</t>
  </si>
  <si>
    <t>On aime la formation musicale, Vol.5 - Livret seul</t>
  </si>
  <si>
    <t>Aime FM V5 CD</t>
  </si>
  <si>
    <t>On aime la formation musicale, Vol.5 - CD seul</t>
  </si>
  <si>
    <t>Aime FM V6 + CD</t>
  </si>
  <si>
    <t>On aime la formation musicale, Vol.6 avec CD</t>
  </si>
  <si>
    <t>Aime FM V6</t>
  </si>
  <si>
    <t>On aime la formation musicale, Vol.6 - Livret seul</t>
  </si>
  <si>
    <t>Aime FM V6 CD</t>
  </si>
  <si>
    <t>On aime la formation musicale, Vol.6 - CD seul</t>
  </si>
  <si>
    <t>FM 2&amp;3 èmes cycles + CD</t>
  </si>
  <si>
    <t>La Formation Musicale en 2ème/3ème Cycle avec CD</t>
  </si>
  <si>
    <t>FM 2&amp;3 èmes cycles</t>
  </si>
  <si>
    <t>La Formation Musicale en 2ème/3ème Cycle - Livret seul</t>
  </si>
  <si>
    <t>FM 2&amp;3 èmes cycles CD</t>
  </si>
  <si>
    <t>La Formation Musicale en 2ème/3ème Cycle - CD seul</t>
  </si>
  <si>
    <t>Mélodies V5</t>
  </si>
  <si>
    <t>Jean-Clément JOLLET</t>
  </si>
  <si>
    <t>Livre de Mélodies Vol.5</t>
  </si>
  <si>
    <t>Billaudot</t>
  </si>
  <si>
    <t>Clés Rythmes 6</t>
  </si>
  <si>
    <t>Jeux de clés et jeux de rythmes Vol.6</t>
  </si>
  <si>
    <t>Mélodies V6</t>
  </si>
  <si>
    <t>Livre de Mélodies Vol.6</t>
  </si>
  <si>
    <t>Clés Rythmes 7</t>
  </si>
  <si>
    <t>Jeux de clés et jeux de rythmes Vol.7</t>
  </si>
  <si>
    <t>Vaccaï</t>
  </si>
  <si>
    <t>Metodo pratico (tessiture au choix)</t>
  </si>
  <si>
    <t>Peters</t>
  </si>
  <si>
    <t>Diapason</t>
  </si>
  <si>
    <t>Autre</t>
  </si>
  <si>
    <t>Diapason LA4</t>
  </si>
  <si>
    <t>Pas à l'opéra</t>
  </si>
  <si>
    <t>Julien JOUBERT</t>
  </si>
  <si>
    <t>Nous n’irons pas à l’opéra - partition choeur uniquement</t>
  </si>
  <si>
    <t>La Musique de Léonie</t>
  </si>
  <si>
    <t>Rigaudons 3</t>
  </si>
  <si>
    <t>S. Gallet</t>
  </si>
  <si>
    <t>Les Rigaudons - Vol 3, Mystère Bizet (avec CD)</t>
  </si>
  <si>
    <t>Sally Gallet</t>
  </si>
  <si>
    <t>J'écoute, j'écris</t>
  </si>
  <si>
    <t>S. Penitzka</t>
  </si>
  <si>
    <t>J'écoute, j'écris Vol. 1</t>
  </si>
  <si>
    <t>Commande de LIVRES, CD, PARTITIONS et FOURNITURES - APEC Meudon Année 2020-2021</t>
  </si>
  <si>
    <t>Nom</t>
  </si>
  <si>
    <t>Adresse</t>
  </si>
  <si>
    <t>Adhérent APEC</t>
  </si>
  <si>
    <t>Mail</t>
  </si>
  <si>
    <t>TARIF</t>
  </si>
  <si>
    <t>Qté</t>
  </si>
  <si>
    <t>TOTAL</t>
  </si>
  <si>
    <t xml:space="preserve">*: Non repris / non remboursé </t>
  </si>
  <si>
    <t>Articles</t>
  </si>
  <si>
    <t>Règlement:</t>
  </si>
  <si>
    <t>Réduction adhérent:</t>
  </si>
  <si>
    <t>Le :</t>
  </si>
  <si>
    <t>Adhésion:</t>
  </si>
  <si>
    <t>Total TTC:</t>
  </si>
  <si>
    <t>4/ Renvoyez dès que possible ce formulaire complété à l'adresse suivante:</t>
  </si>
  <si>
    <t xml:space="preserve">partitions@apec-meudon.fr </t>
  </si>
  <si>
    <t>5/ Pour déclencher votre commande, faites parvenir votre règlement:</t>
  </si>
  <si>
    <t>6/ Vos ouvrages seront disponibles à la rentrée.</t>
  </si>
  <si>
    <r>
      <rPr>
        <b/>
        <i/>
        <sz val="16"/>
        <rFont val="Calibri"/>
        <family val="2"/>
        <scheme val="minor"/>
      </rPr>
      <t>Pour toute question:</t>
    </r>
    <r>
      <rPr>
        <b/>
        <i/>
        <sz val="16"/>
        <color theme="10"/>
        <rFont val="Calibri"/>
        <family val="2"/>
        <scheme val="minor"/>
      </rPr>
      <t xml:space="preserve"> </t>
    </r>
    <r>
      <rPr>
        <b/>
        <u/>
        <sz val="16"/>
        <color theme="10"/>
        <rFont val="Calibri"/>
        <family val="2"/>
        <scheme val="minor"/>
      </rPr>
      <t>partitions@apec-meudon.fr</t>
    </r>
  </si>
  <si>
    <r>
      <rPr>
        <sz val="14"/>
        <rFont val="Calibri"/>
        <family val="2"/>
        <scheme val="minor"/>
      </rPr>
      <t xml:space="preserve">Retrouvez-nous sur </t>
    </r>
    <r>
      <rPr>
        <u/>
        <sz val="14"/>
        <color theme="10"/>
        <rFont val="Calibri"/>
        <family val="2"/>
        <scheme val="minor"/>
      </rPr>
      <t>www.apec-meudon.fr</t>
    </r>
  </si>
  <si>
    <t>Cotiz</t>
  </si>
  <si>
    <t>Réduc Adh</t>
  </si>
  <si>
    <r>
      <t xml:space="preserve">1/ Indiquer vos coordonnées ci-dessus - Les adhérents bénéficient de </t>
    </r>
    <r>
      <rPr>
        <b/>
        <u/>
        <sz val="16"/>
        <rFont val="Calibri"/>
        <family val="2"/>
        <scheme val="minor"/>
      </rPr>
      <t>15% de remise</t>
    </r>
    <r>
      <rPr>
        <sz val="16"/>
        <rFont val="Calibri"/>
        <family val="2"/>
        <scheme val="minor"/>
      </rPr>
      <t xml:space="preserve"> sur le prix public </t>
    </r>
    <r>
      <rPr>
        <b/>
        <u/>
        <sz val="16"/>
        <rFont val="Calibri"/>
        <family val="2"/>
        <scheme val="minor"/>
      </rPr>
      <t>en précommande jusqu'au 31 Août</t>
    </r>
    <r>
      <rPr>
        <sz val="16"/>
        <rFont val="Calibri"/>
        <family val="2"/>
        <scheme val="minor"/>
      </rPr>
      <t xml:space="preserve">
2/ Indiquer le niveau de votre (vos) enfant(s) çi dessous (Colonne A / </t>
    </r>
    <r>
      <rPr>
        <b/>
        <u/>
        <sz val="16"/>
        <rFont val="Calibri"/>
        <family val="2"/>
        <scheme val="minor"/>
      </rPr>
      <t>NIVEAUX</t>
    </r>
    <r>
      <rPr>
        <sz val="16"/>
        <rFont val="Calibri"/>
        <family val="2"/>
        <scheme val="minor"/>
      </rPr>
      <t xml:space="preserve">) </t>
    </r>
    <r>
      <rPr>
        <sz val="16"/>
        <rFont val="Calibri"/>
        <family val="2"/>
      </rPr>
      <t>→ La liste établie par le conservatoire s'affiche</t>
    </r>
    <r>
      <rPr>
        <sz val="16"/>
        <rFont val="Calibri"/>
        <family val="2"/>
        <scheme val="minor"/>
      </rPr>
      <t xml:space="preserve">
3/ Indiquer la quantité d'articles désirée (Colonne I / </t>
    </r>
    <r>
      <rPr>
        <b/>
        <u/>
        <sz val="16"/>
        <rFont val="Calibri"/>
        <family val="2"/>
        <scheme val="minor"/>
      </rPr>
      <t>Qté</t>
    </r>
    <r>
      <rPr>
        <sz val="16"/>
        <rFont val="Calibri"/>
        <family val="2"/>
        <scheme val="minor"/>
      </rPr>
      <t>) → Les calculs sont automatiques ! Les tarifs affichés tiennent compte de l'adhésion.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</si>
</sst>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2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16"/>
      <name val="Calibri"/>
      <family val="2"/>
    </font>
    <font>
      <b/>
      <u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i/>
      <sz val="16"/>
      <color theme="10"/>
      <name val="Calibri"/>
      <family val="2"/>
      <scheme val="minor"/>
    </font>
    <font>
      <b/>
      <i/>
      <sz val="16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47">
    <xf numFmtId="0" fontId="0" fillId="0" borderId="0" xfId="0"/>
    <xf numFmtId="0" fontId="2" fillId="0" borderId="0" xfId="4" applyFont="1" applyAlignment="1">
      <alignment horizontal="center" vertical="center"/>
    </xf>
    <xf numFmtId="0" fontId="1" fillId="0" borderId="0" xfId="4"/>
    <xf numFmtId="0" fontId="3" fillId="0" borderId="0" xfId="4" applyFont="1" applyAlignment="1">
      <alignment horizontal="center" vertical="center"/>
    </xf>
    <xf numFmtId="10" fontId="3" fillId="0" borderId="0" xfId="3" applyNumberFormat="1" applyFont="1" applyBorder="1" applyAlignment="1">
      <alignment horizontal="right" vertical="center"/>
    </xf>
    <xf numFmtId="0" fontId="3" fillId="0" borderId="0" xfId="4" applyFont="1" applyAlignment="1">
      <alignment horizontal="left" vertical="center" wrapText="1"/>
    </xf>
    <xf numFmtId="0" fontId="3" fillId="0" borderId="0" xfId="4" applyFont="1" applyAlignment="1">
      <alignment vertical="center"/>
    </xf>
    <xf numFmtId="44" fontId="3" fillId="0" borderId="0" xfId="2" applyFont="1" applyBorder="1" applyAlignment="1">
      <alignment horizontal="left" vertical="center"/>
    </xf>
    <xf numFmtId="0" fontId="3" fillId="0" borderId="0" xfId="4" quotePrefix="1" applyFont="1" applyAlignment="1">
      <alignment vertical="center"/>
    </xf>
    <xf numFmtId="0" fontId="3" fillId="0" borderId="0" xfId="4" quotePrefix="1" applyFont="1" applyAlignment="1">
      <alignment horizontal="left" vertical="center" wrapText="1"/>
    </xf>
    <xf numFmtId="0" fontId="4" fillId="0" borderId="0" xfId="4" applyFont="1" applyAlignment="1">
      <alignment vertical="center"/>
    </xf>
    <xf numFmtId="0" fontId="5" fillId="0" borderId="1" xfId="5" applyFont="1" applyBorder="1" applyAlignment="1">
      <alignment vertical="center"/>
    </xf>
    <xf numFmtId="0" fontId="5" fillId="0" borderId="2" xfId="5" applyFont="1" applyBorder="1" applyAlignment="1">
      <alignment vertical="center"/>
    </xf>
    <xf numFmtId="0" fontId="5" fillId="0" borderId="2" xfId="4" applyFont="1" applyBorder="1" applyAlignment="1">
      <alignment vertical="center"/>
    </xf>
    <xf numFmtId="44" fontId="5" fillId="0" borderId="2" xfId="2" applyFont="1" applyFill="1" applyBorder="1" applyAlignment="1">
      <alignment vertical="center"/>
    </xf>
    <xf numFmtId="44" fontId="5" fillId="0" borderId="2" xfId="6" applyFont="1" applyFill="1" applyBorder="1" applyAlignment="1">
      <alignment horizontal="center" vertical="center"/>
    </xf>
    <xf numFmtId="44" fontId="5" fillId="0" borderId="3" xfId="2" applyFont="1" applyFill="1" applyBorder="1" applyAlignment="1">
      <alignment vertical="center"/>
    </xf>
    <xf numFmtId="0" fontId="5" fillId="0" borderId="0" xfId="4" applyFont="1" applyAlignment="1">
      <alignment vertical="center"/>
    </xf>
    <xf numFmtId="0" fontId="5" fillId="0" borderId="4" xfId="5" applyFont="1" applyBorder="1" applyAlignment="1">
      <alignment vertical="center"/>
    </xf>
    <xf numFmtId="0" fontId="5" fillId="0" borderId="0" xfId="5" applyFont="1" applyAlignment="1">
      <alignment vertical="center"/>
    </xf>
    <xf numFmtId="44" fontId="5" fillId="0" borderId="0" xfId="2" applyFont="1" applyFill="1" applyBorder="1" applyAlignment="1">
      <alignment vertical="center"/>
    </xf>
    <xf numFmtId="44" fontId="5" fillId="0" borderId="0" xfId="6" applyFont="1" applyFill="1" applyBorder="1" applyAlignment="1">
      <alignment horizontal="center" vertical="center"/>
    </xf>
    <xf numFmtId="44" fontId="5" fillId="0" borderId="5" xfId="2" applyFont="1" applyFill="1" applyBorder="1" applyAlignment="1">
      <alignment vertical="center"/>
    </xf>
    <xf numFmtId="0" fontId="5" fillId="0" borderId="6" xfId="5" applyFont="1" applyBorder="1" applyAlignment="1">
      <alignment vertical="center"/>
    </xf>
    <xf numFmtId="0" fontId="5" fillId="0" borderId="7" xfId="5" applyFont="1" applyBorder="1" applyAlignment="1">
      <alignment vertical="center"/>
    </xf>
    <xf numFmtId="0" fontId="5" fillId="0" borderId="7" xfId="4" applyFont="1" applyBorder="1" applyAlignment="1">
      <alignment vertical="center"/>
    </xf>
    <xf numFmtId="44" fontId="5" fillId="0" borderId="7" xfId="2" applyFont="1" applyFill="1" applyBorder="1" applyAlignment="1">
      <alignment vertical="center"/>
    </xf>
    <xf numFmtId="44" fontId="5" fillId="0" borderId="7" xfId="6" applyFont="1" applyFill="1" applyBorder="1" applyAlignment="1">
      <alignment horizontal="center" vertical="center"/>
    </xf>
    <xf numFmtId="44" fontId="5" fillId="0" borderId="8" xfId="2" applyFont="1" applyFill="1" applyBorder="1" applyAlignment="1">
      <alignment vertical="center"/>
    </xf>
    <xf numFmtId="0" fontId="5" fillId="2" borderId="1" xfId="5" applyFont="1" applyFill="1" applyBorder="1" applyAlignment="1">
      <alignment vertical="center"/>
    </xf>
    <xf numFmtId="0" fontId="5" fillId="2" borderId="2" xfId="5" applyFont="1" applyFill="1" applyBorder="1" applyAlignment="1">
      <alignment vertical="center"/>
    </xf>
    <xf numFmtId="0" fontId="5" fillId="2" borderId="2" xfId="4" applyFont="1" applyFill="1" applyBorder="1" applyAlignment="1">
      <alignment vertical="center"/>
    </xf>
    <xf numFmtId="44" fontId="5" fillId="2" borderId="2" xfId="2" applyFont="1" applyFill="1" applyBorder="1" applyAlignment="1">
      <alignment vertical="center"/>
    </xf>
    <xf numFmtId="44" fontId="5" fillId="2" borderId="2" xfId="6" applyFont="1" applyFill="1" applyBorder="1" applyAlignment="1">
      <alignment horizontal="center" vertical="center"/>
    </xf>
    <xf numFmtId="44" fontId="5" fillId="2" borderId="3" xfId="2" applyFont="1" applyFill="1" applyBorder="1" applyAlignment="1">
      <alignment vertical="center"/>
    </xf>
    <xf numFmtId="0" fontId="5" fillId="2" borderId="4" xfId="5" applyFont="1" applyFill="1" applyBorder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0" xfId="4" applyFont="1" applyFill="1" applyAlignment="1">
      <alignment vertical="center"/>
    </xf>
    <xf numFmtId="44" fontId="5" fillId="2" borderId="0" xfId="2" applyFont="1" applyFill="1" applyBorder="1" applyAlignment="1">
      <alignment vertical="center"/>
    </xf>
    <xf numFmtId="44" fontId="5" fillId="2" borderId="0" xfId="6" applyFont="1" applyFill="1" applyBorder="1" applyAlignment="1">
      <alignment horizontal="center" vertical="center"/>
    </xf>
    <xf numFmtId="44" fontId="5" fillId="2" borderId="5" xfId="2" applyFont="1" applyFill="1" applyBorder="1" applyAlignment="1">
      <alignment vertical="center"/>
    </xf>
    <xf numFmtId="0" fontId="5" fillId="3" borderId="4" xfId="5" applyFont="1" applyFill="1" applyBorder="1" applyAlignment="1">
      <alignment vertical="center"/>
    </xf>
    <xf numFmtId="0" fontId="5" fillId="3" borderId="0" xfId="5" applyFont="1" applyFill="1" applyAlignment="1">
      <alignment vertical="center"/>
    </xf>
    <xf numFmtId="0" fontId="5" fillId="3" borderId="0" xfId="4" applyFont="1" applyFill="1" applyAlignment="1">
      <alignment vertical="center"/>
    </xf>
    <xf numFmtId="44" fontId="5" fillId="3" borderId="0" xfId="2" applyFont="1" applyFill="1" applyBorder="1" applyAlignment="1">
      <alignment vertical="center"/>
    </xf>
    <xf numFmtId="44" fontId="5" fillId="3" borderId="0" xfId="6" applyFont="1" applyFill="1" applyBorder="1" applyAlignment="1">
      <alignment horizontal="center" vertical="center"/>
    </xf>
    <xf numFmtId="44" fontId="5" fillId="3" borderId="5" xfId="2" applyFont="1" applyFill="1" applyBorder="1" applyAlignment="1">
      <alignment vertical="center"/>
    </xf>
    <xf numFmtId="0" fontId="5" fillId="4" borderId="4" xfId="5" applyFont="1" applyFill="1" applyBorder="1" applyAlignment="1">
      <alignment vertical="center"/>
    </xf>
    <xf numFmtId="0" fontId="5" fillId="4" borderId="0" xfId="5" applyFont="1" applyFill="1" applyAlignment="1">
      <alignment vertical="center"/>
    </xf>
    <xf numFmtId="0" fontId="5" fillId="4" borderId="0" xfId="4" applyFont="1" applyFill="1" applyAlignment="1">
      <alignment vertical="center"/>
    </xf>
    <xf numFmtId="44" fontId="5" fillId="4" borderId="0" xfId="2" applyFont="1" applyFill="1" applyBorder="1" applyAlignment="1">
      <alignment vertical="center"/>
    </xf>
    <xf numFmtId="44" fontId="5" fillId="4" borderId="0" xfId="6" applyFont="1" applyFill="1" applyBorder="1" applyAlignment="1">
      <alignment horizontal="center" vertical="center"/>
    </xf>
    <xf numFmtId="44" fontId="5" fillId="4" borderId="5" xfId="2" applyFont="1" applyFill="1" applyBorder="1" applyAlignment="1">
      <alignment vertical="center"/>
    </xf>
    <xf numFmtId="0" fontId="5" fillId="5" borderId="4" xfId="5" applyFont="1" applyFill="1" applyBorder="1" applyAlignment="1">
      <alignment vertical="center"/>
    </xf>
    <xf numFmtId="0" fontId="5" fillId="5" borderId="0" xfId="5" applyFont="1" applyFill="1" applyAlignment="1">
      <alignment vertical="center"/>
    </xf>
    <xf numFmtId="0" fontId="5" fillId="5" borderId="0" xfId="4" applyFont="1" applyFill="1" applyAlignment="1">
      <alignment vertical="center"/>
    </xf>
    <xf numFmtId="44" fontId="5" fillId="5" borderId="0" xfId="2" applyFont="1" applyFill="1" applyBorder="1" applyAlignment="1">
      <alignment vertical="center"/>
    </xf>
    <xf numFmtId="44" fontId="5" fillId="5" borderId="0" xfId="6" applyFont="1" applyFill="1" applyBorder="1" applyAlignment="1">
      <alignment horizontal="center" vertical="center"/>
    </xf>
    <xf numFmtId="44" fontId="5" fillId="5" borderId="5" xfId="2" applyFont="1" applyFill="1" applyBorder="1" applyAlignment="1">
      <alignment vertical="center"/>
    </xf>
    <xf numFmtId="0" fontId="5" fillId="5" borderId="6" xfId="5" applyFont="1" applyFill="1" applyBorder="1" applyAlignment="1">
      <alignment vertical="center"/>
    </xf>
    <xf numFmtId="0" fontId="5" fillId="5" borderId="7" xfId="4" applyFont="1" applyFill="1" applyBorder="1" applyAlignment="1">
      <alignment vertical="center"/>
    </xf>
    <xf numFmtId="44" fontId="5" fillId="5" borderId="7" xfId="2" applyFont="1" applyFill="1" applyBorder="1" applyAlignment="1">
      <alignment vertical="center"/>
    </xf>
    <xf numFmtId="44" fontId="5" fillId="5" borderId="7" xfId="6" applyFont="1" applyFill="1" applyBorder="1" applyAlignment="1">
      <alignment horizontal="center" vertical="center"/>
    </xf>
    <xf numFmtId="44" fontId="5" fillId="5" borderId="8" xfId="2" applyFont="1" applyFill="1" applyBorder="1" applyAlignment="1">
      <alignment vertical="center"/>
    </xf>
    <xf numFmtId="0" fontId="5" fillId="6" borderId="1" xfId="5" applyFont="1" applyFill="1" applyBorder="1" applyAlignment="1">
      <alignment vertical="center"/>
    </xf>
    <xf numFmtId="0" fontId="5" fillId="6" borderId="2" xfId="5" applyFont="1" applyFill="1" applyBorder="1" applyAlignment="1">
      <alignment vertical="center"/>
    </xf>
    <xf numFmtId="0" fontId="5" fillId="6" borderId="2" xfId="4" applyFont="1" applyFill="1" applyBorder="1" applyAlignment="1">
      <alignment vertical="center"/>
    </xf>
    <xf numFmtId="44" fontId="5" fillId="6" borderId="2" xfId="2" applyFont="1" applyFill="1" applyBorder="1" applyAlignment="1">
      <alignment vertical="center"/>
    </xf>
    <xf numFmtId="44" fontId="5" fillId="6" borderId="2" xfId="6" applyFont="1" applyFill="1" applyBorder="1" applyAlignment="1">
      <alignment horizontal="center" vertical="center"/>
    </xf>
    <xf numFmtId="44" fontId="5" fillId="6" borderId="3" xfId="2" applyFont="1" applyFill="1" applyBorder="1" applyAlignment="1">
      <alignment vertical="center"/>
    </xf>
    <xf numFmtId="0" fontId="5" fillId="6" borderId="4" xfId="5" applyFont="1" applyFill="1" applyBorder="1" applyAlignment="1">
      <alignment vertical="center"/>
    </xf>
    <xf numFmtId="0" fontId="5" fillId="6" borderId="0" xfId="5" applyFont="1" applyFill="1" applyAlignment="1">
      <alignment vertical="center"/>
    </xf>
    <xf numFmtId="0" fontId="5" fillId="6" borderId="0" xfId="4" applyFont="1" applyFill="1" applyAlignment="1">
      <alignment vertical="center"/>
    </xf>
    <xf numFmtId="44" fontId="5" fillId="6" borderId="0" xfId="2" applyFont="1" applyFill="1" applyBorder="1" applyAlignment="1">
      <alignment vertical="center"/>
    </xf>
    <xf numFmtId="44" fontId="5" fillId="6" borderId="0" xfId="6" applyFont="1" applyFill="1" applyBorder="1" applyAlignment="1">
      <alignment horizontal="center" vertical="center"/>
    </xf>
    <xf numFmtId="44" fontId="5" fillId="6" borderId="5" xfId="2" applyFont="1" applyFill="1" applyBorder="1" applyAlignment="1">
      <alignment vertical="center"/>
    </xf>
    <xf numFmtId="0" fontId="5" fillId="7" borderId="4" xfId="5" applyFont="1" applyFill="1" applyBorder="1" applyAlignment="1">
      <alignment vertical="center"/>
    </xf>
    <xf numFmtId="0" fontId="5" fillId="7" borderId="0" xfId="5" applyFont="1" applyFill="1" applyAlignment="1">
      <alignment vertical="center"/>
    </xf>
    <xf numFmtId="0" fontId="5" fillId="7" borderId="0" xfId="4" applyFont="1" applyFill="1" applyAlignment="1">
      <alignment vertical="center"/>
    </xf>
    <xf numFmtId="44" fontId="5" fillId="7" borderId="0" xfId="2" applyFont="1" applyFill="1" applyBorder="1" applyAlignment="1">
      <alignment vertical="center"/>
    </xf>
    <xf numFmtId="44" fontId="5" fillId="7" borderId="0" xfId="6" applyFont="1" applyFill="1" applyBorder="1" applyAlignment="1">
      <alignment horizontal="center" vertical="center"/>
    </xf>
    <xf numFmtId="44" fontId="5" fillId="7" borderId="5" xfId="2" applyFont="1" applyFill="1" applyBorder="1" applyAlignment="1">
      <alignment vertical="center"/>
    </xf>
    <xf numFmtId="0" fontId="5" fillId="8" borderId="1" xfId="5" applyFont="1" applyFill="1" applyBorder="1" applyAlignment="1">
      <alignment vertical="center"/>
    </xf>
    <xf numFmtId="0" fontId="5" fillId="8" borderId="2" xfId="5" applyFont="1" applyFill="1" applyBorder="1" applyAlignment="1">
      <alignment vertical="center"/>
    </xf>
    <xf numFmtId="0" fontId="5" fillId="8" borderId="2" xfId="4" applyFont="1" applyFill="1" applyBorder="1" applyAlignment="1">
      <alignment vertical="center"/>
    </xf>
    <xf numFmtId="44" fontId="5" fillId="8" borderId="2" xfId="2" applyFont="1" applyFill="1" applyBorder="1" applyAlignment="1">
      <alignment vertical="center"/>
    </xf>
    <xf numFmtId="44" fontId="5" fillId="8" borderId="2" xfId="6" applyFont="1" applyFill="1" applyBorder="1" applyAlignment="1">
      <alignment horizontal="center" vertical="center"/>
    </xf>
    <xf numFmtId="44" fontId="5" fillId="8" borderId="3" xfId="2" applyFont="1" applyFill="1" applyBorder="1" applyAlignment="1">
      <alignment vertical="center"/>
    </xf>
    <xf numFmtId="0" fontId="5" fillId="8" borderId="4" xfId="5" applyFont="1" applyFill="1" applyBorder="1" applyAlignment="1">
      <alignment vertical="center"/>
    </xf>
    <xf numFmtId="0" fontId="5" fillId="8" borderId="0" xfId="5" applyFont="1" applyFill="1" applyAlignment="1">
      <alignment vertical="center"/>
    </xf>
    <xf numFmtId="0" fontId="5" fillId="8" borderId="0" xfId="4" applyFont="1" applyFill="1" applyAlignment="1">
      <alignment vertical="center"/>
    </xf>
    <xf numFmtId="44" fontId="5" fillId="8" borderId="0" xfId="2" applyFont="1" applyFill="1" applyBorder="1" applyAlignment="1">
      <alignment vertical="center"/>
    </xf>
    <xf numFmtId="44" fontId="5" fillId="8" borderId="0" xfId="6" applyFont="1" applyFill="1" applyBorder="1" applyAlignment="1">
      <alignment horizontal="center" vertical="center"/>
    </xf>
    <xf numFmtId="44" fontId="5" fillId="8" borderId="5" xfId="2" applyFont="1" applyFill="1" applyBorder="1" applyAlignment="1">
      <alignment vertical="center"/>
    </xf>
    <xf numFmtId="0" fontId="5" fillId="9" borderId="4" xfId="5" applyFont="1" applyFill="1" applyBorder="1" applyAlignment="1">
      <alignment vertical="center"/>
    </xf>
    <xf numFmtId="0" fontId="5" fillId="9" borderId="0" xfId="5" applyFont="1" applyFill="1" applyAlignment="1">
      <alignment vertical="center"/>
    </xf>
    <xf numFmtId="0" fontId="5" fillId="9" borderId="0" xfId="4" applyFont="1" applyFill="1" applyAlignment="1">
      <alignment vertical="center"/>
    </xf>
    <xf numFmtId="44" fontId="5" fillId="9" borderId="0" xfId="2" applyFont="1" applyFill="1" applyBorder="1" applyAlignment="1">
      <alignment vertical="center"/>
    </xf>
    <xf numFmtId="44" fontId="5" fillId="9" borderId="0" xfId="6" applyFont="1" applyFill="1" applyBorder="1" applyAlignment="1">
      <alignment horizontal="center" vertical="center"/>
    </xf>
    <xf numFmtId="44" fontId="5" fillId="9" borderId="5" xfId="2" applyFont="1" applyFill="1" applyBorder="1" applyAlignment="1">
      <alignment vertical="center"/>
    </xf>
    <xf numFmtId="0" fontId="5" fillId="10" borderId="1" xfId="4" applyFont="1" applyFill="1" applyBorder="1" applyAlignment="1">
      <alignment vertical="center"/>
    </xf>
    <xf numFmtId="0" fontId="5" fillId="10" borderId="2" xfId="5" applyFont="1" applyFill="1" applyBorder="1" applyAlignment="1">
      <alignment vertical="center"/>
    </xf>
    <xf numFmtId="0" fontId="5" fillId="10" borderId="2" xfId="4" applyFont="1" applyFill="1" applyBorder="1" applyAlignment="1">
      <alignment vertical="center"/>
    </xf>
    <xf numFmtId="44" fontId="5" fillId="10" borderId="2" xfId="2" applyFont="1" applyFill="1" applyBorder="1" applyAlignment="1">
      <alignment vertical="center"/>
    </xf>
    <xf numFmtId="44" fontId="5" fillId="10" borderId="2" xfId="6" applyFont="1" applyFill="1" applyBorder="1" applyAlignment="1">
      <alignment horizontal="center" vertical="center"/>
    </xf>
    <xf numFmtId="44" fontId="5" fillId="10" borderId="3" xfId="2" applyFont="1" applyFill="1" applyBorder="1" applyAlignment="1">
      <alignment vertical="center"/>
    </xf>
    <xf numFmtId="0" fontId="5" fillId="10" borderId="4" xfId="4" applyFont="1" applyFill="1" applyBorder="1" applyAlignment="1">
      <alignment vertical="center"/>
    </xf>
    <xf numFmtId="0" fontId="5" fillId="10" borderId="0" xfId="5" applyFont="1" applyFill="1" applyAlignment="1">
      <alignment vertical="center"/>
    </xf>
    <xf numFmtId="0" fontId="5" fillId="10" borderId="0" xfId="4" applyFont="1" applyFill="1" applyAlignment="1">
      <alignment vertical="center"/>
    </xf>
    <xf numFmtId="44" fontId="5" fillId="10" borderId="0" xfId="2" applyFont="1" applyFill="1" applyBorder="1" applyAlignment="1">
      <alignment vertical="center"/>
    </xf>
    <xf numFmtId="44" fontId="5" fillId="10" borderId="0" xfId="6" applyFont="1" applyFill="1" applyBorder="1" applyAlignment="1">
      <alignment horizontal="center" vertical="center"/>
    </xf>
    <xf numFmtId="44" fontId="5" fillId="10" borderId="5" xfId="2" applyFont="1" applyFill="1" applyBorder="1" applyAlignment="1">
      <alignment vertical="center"/>
    </xf>
    <xf numFmtId="0" fontId="5" fillId="4" borderId="4" xfId="4" applyFont="1" applyFill="1" applyBorder="1" applyAlignment="1">
      <alignment vertical="center"/>
    </xf>
    <xf numFmtId="0" fontId="5" fillId="11" borderId="4" xfId="4" applyFont="1" applyFill="1" applyBorder="1" applyAlignment="1">
      <alignment vertical="center"/>
    </xf>
    <xf numFmtId="0" fontId="5" fillId="11" borderId="0" xfId="5" applyFont="1" applyFill="1" applyAlignment="1">
      <alignment vertical="center"/>
    </xf>
    <xf numFmtId="0" fontId="5" fillId="11" borderId="0" xfId="4" applyFont="1" applyFill="1" applyAlignment="1">
      <alignment vertical="center"/>
    </xf>
    <xf numFmtId="44" fontId="5" fillId="11" borderId="0" xfId="2" applyFont="1" applyFill="1" applyBorder="1" applyAlignment="1">
      <alignment vertical="center"/>
    </xf>
    <xf numFmtId="44" fontId="5" fillId="11" borderId="0" xfId="6" applyFont="1" applyFill="1" applyBorder="1" applyAlignment="1">
      <alignment horizontal="center" vertical="center"/>
    </xf>
    <xf numFmtId="44" fontId="5" fillId="11" borderId="5" xfId="2" applyFont="1" applyFill="1" applyBorder="1" applyAlignment="1">
      <alignment vertical="center"/>
    </xf>
    <xf numFmtId="0" fontId="5" fillId="7" borderId="4" xfId="4" applyFont="1" applyFill="1" applyBorder="1" applyAlignment="1">
      <alignment vertical="center"/>
    </xf>
    <xf numFmtId="0" fontId="5" fillId="7" borderId="6" xfId="4" applyFont="1" applyFill="1" applyBorder="1" applyAlignment="1">
      <alignment vertical="center"/>
    </xf>
    <xf numFmtId="0" fontId="5" fillId="7" borderId="7" xfId="5" applyFont="1" applyFill="1" applyBorder="1" applyAlignment="1">
      <alignment vertical="center"/>
    </xf>
    <xf numFmtId="0" fontId="5" fillId="7" borderId="7" xfId="4" applyFont="1" applyFill="1" applyBorder="1" applyAlignment="1">
      <alignment vertical="center"/>
    </xf>
    <xf numFmtId="44" fontId="5" fillId="7" borderId="7" xfId="2" applyFont="1" applyFill="1" applyBorder="1" applyAlignment="1">
      <alignment vertical="center"/>
    </xf>
    <xf numFmtId="44" fontId="5" fillId="7" borderId="7" xfId="6" applyFont="1" applyFill="1" applyBorder="1" applyAlignment="1">
      <alignment horizontal="center" vertical="center"/>
    </xf>
    <xf numFmtId="44" fontId="5" fillId="7" borderId="8" xfId="2" applyFont="1" applyFill="1" applyBorder="1" applyAlignment="1">
      <alignment vertical="center"/>
    </xf>
    <xf numFmtId="44" fontId="3" fillId="0" borderId="0" xfId="2" applyFont="1" applyBorder="1" applyAlignment="1">
      <alignment vertical="center"/>
    </xf>
    <xf numFmtId="44" fontId="3" fillId="0" borderId="0" xfId="6" applyFont="1" applyBorder="1" applyAlignment="1">
      <alignment horizontal="center" vertical="center"/>
    </xf>
    <xf numFmtId="44" fontId="3" fillId="0" borderId="0" xfId="2" applyFont="1" applyAlignment="1">
      <alignment vertical="center"/>
    </xf>
    <xf numFmtId="44" fontId="3" fillId="0" borderId="0" xfId="6" applyFont="1" applyAlignment="1">
      <alignment horizontal="center" vertical="center"/>
    </xf>
    <xf numFmtId="0" fontId="7" fillId="12" borderId="0" xfId="4" applyFont="1" applyFill="1"/>
    <xf numFmtId="0" fontId="7" fillId="0" borderId="0" xfId="4" applyFont="1"/>
    <xf numFmtId="164" fontId="8" fillId="0" borderId="12" xfId="4" applyNumberFormat="1" applyFont="1" applyBorder="1" applyAlignment="1">
      <alignment horizontal="center" vertical="center"/>
    </xf>
    <xf numFmtId="164" fontId="8" fillId="0" borderId="0" xfId="4" applyNumberFormat="1" applyFont="1" applyAlignment="1">
      <alignment horizontal="center" vertical="center"/>
    </xf>
    <xf numFmtId="0" fontId="7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9" fillId="0" borderId="13" xfId="4" applyFont="1" applyBorder="1" applyAlignment="1">
      <alignment horizontal="center" vertical="center"/>
    </xf>
    <xf numFmtId="164" fontId="8" fillId="0" borderId="14" xfId="4" applyNumberFormat="1" applyFont="1" applyBorder="1" applyAlignment="1">
      <alignment horizontal="left" vertical="center" indent="1"/>
    </xf>
    <xf numFmtId="0" fontId="11" fillId="0" borderId="0" xfId="4" applyFont="1" applyAlignment="1">
      <alignment horizontal="center" vertical="center"/>
    </xf>
    <xf numFmtId="164" fontId="8" fillId="0" borderId="12" xfId="4" applyNumberFormat="1" applyFont="1" applyBorder="1" applyAlignment="1">
      <alignment horizontal="right" vertical="center"/>
    </xf>
    <xf numFmtId="0" fontId="7" fillId="0" borderId="13" xfId="4" applyFont="1" applyBorder="1" applyAlignment="1">
      <alignment vertical="center"/>
    </xf>
    <xf numFmtId="0" fontId="7" fillId="0" borderId="15" xfId="4" applyFont="1" applyBorder="1" applyAlignment="1">
      <alignment vertical="center"/>
    </xf>
    <xf numFmtId="164" fontId="12" fillId="0" borderId="16" xfId="4" applyNumberFormat="1" applyFont="1" applyBorder="1" applyAlignment="1" applyProtection="1">
      <alignment horizontal="center" vertical="center"/>
      <protection locked="0"/>
    </xf>
    <xf numFmtId="164" fontId="8" fillId="0" borderId="12" xfId="4" applyNumberFormat="1" applyFont="1" applyBorder="1" applyAlignment="1">
      <alignment horizontal="left" vertical="center"/>
    </xf>
    <xf numFmtId="164" fontId="12" fillId="0" borderId="0" xfId="4" applyNumberFormat="1" applyFont="1" applyAlignment="1">
      <alignment horizontal="center" vertical="center"/>
    </xf>
    <xf numFmtId="164" fontId="8" fillId="0" borderId="0" xfId="4" applyNumberFormat="1" applyFont="1" applyAlignment="1">
      <alignment horizontal="left" vertical="center"/>
    </xf>
    <xf numFmtId="0" fontId="15" fillId="0" borderId="19" xfId="4" applyFont="1" applyBorder="1" applyAlignment="1">
      <alignment horizontal="center" vertical="center"/>
    </xf>
    <xf numFmtId="9" fontId="15" fillId="0" borderId="20" xfId="4" applyNumberFormat="1" applyFont="1" applyBorder="1" applyAlignment="1">
      <alignment horizontal="center" vertical="center" wrapText="1"/>
    </xf>
    <xf numFmtId="9" fontId="15" fillId="0" borderId="21" xfId="4" applyNumberFormat="1" applyFont="1" applyBorder="1" applyAlignment="1">
      <alignment horizontal="center" vertical="center"/>
    </xf>
    <xf numFmtId="9" fontId="15" fillId="0" borderId="18" xfId="4" applyNumberFormat="1" applyFont="1" applyBorder="1" applyAlignment="1">
      <alignment horizontal="center" vertical="center" wrapText="1"/>
    </xf>
    <xf numFmtId="0" fontId="11" fillId="0" borderId="22" xfId="4" applyFont="1" applyBorder="1" applyAlignment="1" applyProtection="1">
      <alignment horizontal="left" vertical="center" wrapText="1"/>
      <protection locked="0"/>
    </xf>
    <xf numFmtId="0" fontId="11" fillId="0" borderId="23" xfId="4" applyFont="1" applyBorder="1" applyAlignment="1">
      <alignment vertical="center" wrapText="1"/>
    </xf>
    <xf numFmtId="164" fontId="11" fillId="0" borderId="0" xfId="4" applyNumberFormat="1" applyFont="1" applyAlignment="1">
      <alignment horizontal="left" vertical="center" wrapText="1"/>
    </xf>
    <xf numFmtId="164" fontId="11" fillId="0" borderId="0" xfId="4" applyNumberFormat="1" applyFont="1" applyAlignment="1">
      <alignment horizontal="center" vertical="center"/>
    </xf>
    <xf numFmtId="164" fontId="11" fillId="0" borderId="0" xfId="4" applyNumberFormat="1" applyFont="1" applyAlignment="1">
      <alignment horizontal="left" vertical="center"/>
    </xf>
    <xf numFmtId="0" fontId="11" fillId="0" borderId="0" xfId="4" applyFont="1" applyAlignment="1" applyProtection="1">
      <alignment horizontal="center" vertical="center"/>
      <protection locked="0"/>
    </xf>
    <xf numFmtId="44" fontId="11" fillId="0" borderId="13" xfId="2" applyFont="1" applyBorder="1" applyAlignment="1" applyProtection="1">
      <alignment vertical="center"/>
    </xf>
    <xf numFmtId="0" fontId="11" fillId="12" borderId="0" xfId="4" applyFont="1" applyFill="1"/>
    <xf numFmtId="164" fontId="11" fillId="12" borderId="0" xfId="4" applyNumberFormat="1" applyFont="1" applyFill="1" applyAlignment="1">
      <alignment horizontal="left" vertical="center"/>
    </xf>
    <xf numFmtId="0" fontId="11" fillId="0" borderId="0" xfId="4" applyFont="1"/>
    <xf numFmtId="164" fontId="11" fillId="0" borderId="12" xfId="4" applyNumberFormat="1" applyFont="1" applyBorder="1" applyAlignment="1">
      <alignment horizontal="center" vertical="center"/>
    </xf>
    <xf numFmtId="164" fontId="11" fillId="0" borderId="24" xfId="4" applyNumberFormat="1" applyFont="1" applyBorder="1" applyAlignment="1">
      <alignment horizontal="center" vertical="center"/>
    </xf>
    <xf numFmtId="164" fontId="11" fillId="0" borderId="25" xfId="4" applyNumberFormat="1" applyFont="1" applyBorder="1" applyAlignment="1">
      <alignment horizontal="center" vertical="center"/>
    </xf>
    <xf numFmtId="164" fontId="11" fillId="0" borderId="25" xfId="4" applyNumberFormat="1" applyFont="1" applyBorder="1" applyAlignment="1">
      <alignment horizontal="left" vertical="center" wrapText="1"/>
    </xf>
    <xf numFmtId="164" fontId="11" fillId="0" borderId="25" xfId="4" applyNumberFormat="1" applyFont="1" applyBorder="1" applyAlignment="1">
      <alignment horizontal="left" vertical="center"/>
    </xf>
    <xf numFmtId="0" fontId="11" fillId="0" borderId="25" xfId="4" applyFont="1" applyBorder="1" applyAlignment="1">
      <alignment horizontal="center" vertical="center"/>
    </xf>
    <xf numFmtId="44" fontId="11" fillId="0" borderId="26" xfId="2" applyFont="1" applyBorder="1" applyAlignment="1" applyProtection="1">
      <alignment vertical="center"/>
    </xf>
    <xf numFmtId="164" fontId="11" fillId="10" borderId="12" xfId="4" applyNumberFormat="1" applyFont="1" applyFill="1" applyBorder="1" applyAlignment="1">
      <alignment horizontal="center" vertical="center"/>
    </xf>
    <xf numFmtId="164" fontId="11" fillId="10" borderId="0" xfId="4" applyNumberFormat="1" applyFont="1" applyFill="1" applyAlignment="1">
      <alignment horizontal="center" vertical="center"/>
    </xf>
    <xf numFmtId="164" fontId="11" fillId="10" borderId="0" xfId="4" applyNumberFormat="1" applyFont="1" applyFill="1" applyAlignment="1">
      <alignment horizontal="left" vertical="center"/>
    </xf>
    <xf numFmtId="0" fontId="11" fillId="10" borderId="0" xfId="4" applyFont="1" applyFill="1" applyAlignment="1">
      <alignment vertical="center"/>
    </xf>
    <xf numFmtId="0" fontId="11" fillId="10" borderId="0" xfId="4" applyFont="1" applyFill="1" applyAlignment="1">
      <alignment horizontal="center" vertical="center"/>
    </xf>
    <xf numFmtId="0" fontId="11" fillId="10" borderId="13" xfId="4" applyFont="1" applyFill="1" applyBorder="1" applyAlignment="1">
      <alignment vertical="center"/>
    </xf>
    <xf numFmtId="0" fontId="11" fillId="10" borderId="0" xfId="4" applyFont="1" applyFill="1"/>
    <xf numFmtId="164" fontId="11" fillId="0" borderId="23" xfId="4" applyNumberFormat="1" applyFont="1" applyBorder="1" applyAlignment="1">
      <alignment horizontal="center" vertical="center"/>
    </xf>
    <xf numFmtId="0" fontId="11" fillId="0" borderId="0" xfId="4" applyFont="1" applyAlignment="1">
      <alignment vertical="center"/>
    </xf>
    <xf numFmtId="0" fontId="11" fillId="0" borderId="13" xfId="4" applyFont="1" applyBorder="1" applyAlignment="1">
      <alignment vertical="center"/>
    </xf>
    <xf numFmtId="0" fontId="11" fillId="0" borderId="0" xfId="4" applyFont="1" applyAlignment="1">
      <alignment horizontal="center"/>
    </xf>
    <xf numFmtId="164" fontId="11" fillId="0" borderId="0" xfId="4" applyNumberFormat="1" applyFont="1" applyAlignment="1">
      <alignment horizontal="center"/>
    </xf>
    <xf numFmtId="0" fontId="11" fillId="13" borderId="22" xfId="4" applyFont="1" applyFill="1" applyBorder="1" applyAlignment="1">
      <alignment vertical="center"/>
    </xf>
    <xf numFmtId="0" fontId="11" fillId="13" borderId="27" xfId="4" applyFont="1" applyFill="1" applyBorder="1" applyAlignment="1">
      <alignment vertical="center"/>
    </xf>
    <xf numFmtId="0" fontId="11" fillId="13" borderId="27" xfId="4" applyFont="1" applyFill="1" applyBorder="1" applyAlignment="1">
      <alignment horizontal="center" vertical="center"/>
    </xf>
    <xf numFmtId="0" fontId="11" fillId="13" borderId="23" xfId="4" applyFont="1" applyFill="1" applyBorder="1" applyAlignment="1">
      <alignment vertical="center"/>
    </xf>
    <xf numFmtId="0" fontId="11" fillId="12" borderId="0" xfId="4" applyFont="1" applyFill="1" applyAlignment="1">
      <alignment vertical="center"/>
    </xf>
    <xf numFmtId="0" fontId="11" fillId="0" borderId="12" xfId="4" applyFont="1" applyBorder="1" applyAlignment="1">
      <alignment horizontal="left" vertical="center" indent="1"/>
    </xf>
    <xf numFmtId="0" fontId="11" fillId="0" borderId="1" xfId="4" applyFont="1" applyBorder="1" applyAlignment="1">
      <alignment vertical="center"/>
    </xf>
    <xf numFmtId="0" fontId="11" fillId="0" borderId="2" xfId="4" applyFont="1" applyBorder="1" applyAlignment="1">
      <alignment horizontal="center" vertical="center"/>
    </xf>
    <xf numFmtId="1" fontId="11" fillId="0" borderId="2" xfId="1" applyNumberFormat="1" applyFont="1" applyBorder="1" applyAlignment="1" applyProtection="1">
      <alignment horizontal="center" vertical="center"/>
    </xf>
    <xf numFmtId="44" fontId="11" fillId="0" borderId="3" xfId="2" applyFont="1" applyBorder="1" applyAlignment="1" applyProtection="1">
      <alignment vertical="center"/>
    </xf>
    <xf numFmtId="0" fontId="11" fillId="0" borderId="12" xfId="4" applyFont="1" applyBorder="1" applyAlignment="1">
      <alignment vertical="center"/>
    </xf>
    <xf numFmtId="0" fontId="10" fillId="0" borderId="14" xfId="4" applyFont="1" applyBorder="1" applyAlignment="1">
      <alignment horizontal="right" vertical="center"/>
    </xf>
    <xf numFmtId="0" fontId="10" fillId="0" borderId="0" xfId="4" applyFont="1" applyAlignment="1">
      <alignment vertical="center" wrapText="1"/>
    </xf>
    <xf numFmtId="0" fontId="11" fillId="0" borderId="4" xfId="4" applyFont="1" applyBorder="1" applyAlignment="1">
      <alignment vertical="center"/>
    </xf>
    <xf numFmtId="9" fontId="11" fillId="0" borderId="28" xfId="3" applyFont="1" applyBorder="1" applyAlignment="1" applyProtection="1">
      <alignment horizontal="center" vertical="center"/>
      <protection hidden="1"/>
    </xf>
    <xf numFmtId="44" fontId="11" fillId="0" borderId="29" xfId="2" applyFont="1" applyBorder="1" applyAlignment="1" applyProtection="1">
      <alignment horizontal="center" vertical="center"/>
      <protection hidden="1"/>
    </xf>
    <xf numFmtId="0" fontId="16" fillId="0" borderId="12" xfId="4" applyFont="1" applyBorder="1" applyAlignment="1">
      <alignment horizontal="left" vertical="center"/>
    </xf>
    <xf numFmtId="0" fontId="11" fillId="0" borderId="6" xfId="4" applyFont="1" applyBorder="1" applyAlignment="1">
      <alignment vertical="center"/>
    </xf>
    <xf numFmtId="0" fontId="11" fillId="0" borderId="7" xfId="4" applyFont="1" applyBorder="1" applyAlignment="1">
      <alignment horizontal="center" vertical="center"/>
    </xf>
    <xf numFmtId="44" fontId="11" fillId="0" borderId="28" xfId="2" applyFont="1" applyBorder="1" applyAlignment="1" applyProtection="1">
      <alignment horizontal="center" vertical="center"/>
      <protection hidden="1"/>
    </xf>
    <xf numFmtId="0" fontId="10" fillId="0" borderId="12" xfId="4" applyFont="1" applyBorder="1" applyAlignment="1">
      <alignment horizontal="left" vertical="center"/>
    </xf>
    <xf numFmtId="0" fontId="17" fillId="0" borderId="0" xfId="7" applyFont="1" applyAlignment="1" applyProtection="1">
      <alignment horizontal="left" vertical="center"/>
    </xf>
    <xf numFmtId="0" fontId="12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164" fontId="11" fillId="0" borderId="13" xfId="4" applyNumberFormat="1" applyFont="1" applyBorder="1" applyAlignment="1">
      <alignment horizontal="center" vertical="center"/>
    </xf>
    <xf numFmtId="0" fontId="10" fillId="0" borderId="0" xfId="4" applyFont="1"/>
    <xf numFmtId="0" fontId="17" fillId="0" borderId="0" xfId="7" applyFont="1" applyProtection="1"/>
    <xf numFmtId="0" fontId="17" fillId="0" borderId="0" xfId="7" applyFont="1" applyAlignment="1" applyProtection="1">
      <alignment vertical="center"/>
    </xf>
    <xf numFmtId="0" fontId="10" fillId="0" borderId="0" xfId="4" applyFont="1" applyAlignment="1">
      <alignment horizontal="center" vertical="center"/>
    </xf>
    <xf numFmtId="164" fontId="10" fillId="0" borderId="13" xfId="4" applyNumberFormat="1" applyFont="1" applyBorder="1" applyAlignment="1">
      <alignment horizontal="center" vertical="center"/>
    </xf>
    <xf numFmtId="0" fontId="10" fillId="12" borderId="0" xfId="4" applyFont="1" applyFill="1"/>
    <xf numFmtId="0" fontId="10" fillId="0" borderId="12" xfId="4" applyFont="1" applyBorder="1" applyAlignment="1">
      <alignment horizontal="left" vertical="center" indent="3"/>
    </xf>
    <xf numFmtId="0" fontId="11" fillId="0" borderId="12" xfId="4" applyFont="1" applyBorder="1"/>
    <xf numFmtId="0" fontId="11" fillId="0" borderId="30" xfId="4" applyFont="1" applyBorder="1" applyAlignment="1">
      <alignment vertical="center"/>
    </xf>
    <xf numFmtId="0" fontId="11" fillId="0" borderId="31" xfId="4" applyFont="1" applyBorder="1" applyAlignment="1">
      <alignment vertical="center"/>
    </xf>
    <xf numFmtId="0" fontId="11" fillId="0" borderId="31" xfId="4" applyFont="1" applyBorder="1" applyAlignment="1">
      <alignment horizontal="center" vertical="center"/>
    </xf>
    <xf numFmtId="164" fontId="11" fillId="0" borderId="32" xfId="4" applyNumberFormat="1" applyFont="1" applyBorder="1" applyAlignment="1">
      <alignment horizontal="center" vertical="center"/>
    </xf>
    <xf numFmtId="0" fontId="11" fillId="12" borderId="0" xfId="4" applyFont="1" applyFill="1" applyAlignment="1">
      <alignment horizontal="center"/>
    </xf>
    <xf numFmtId="164" fontId="11" fillId="12" borderId="0" xfId="4" applyNumberFormat="1" applyFont="1" applyFill="1" applyAlignment="1">
      <alignment horizontal="center"/>
    </xf>
    <xf numFmtId="0" fontId="23" fillId="12" borderId="0" xfId="4" applyFont="1" applyFill="1" applyAlignment="1" applyProtection="1">
      <alignment horizontal="center" vertical="center"/>
      <protection hidden="1"/>
    </xf>
    <xf numFmtId="44" fontId="23" fillId="12" borderId="0" xfId="2" applyFont="1" applyFill="1" applyAlignment="1" applyProtection="1">
      <alignment horizontal="center" vertical="center"/>
      <protection hidden="1"/>
    </xf>
    <xf numFmtId="0" fontId="23" fillId="12" borderId="0" xfId="4" applyFont="1" applyFill="1" applyAlignment="1" applyProtection="1">
      <alignment horizontal="center" vertical="center" wrapText="1"/>
      <protection hidden="1"/>
    </xf>
    <xf numFmtId="9" fontId="23" fillId="12" borderId="0" xfId="3" applyFont="1" applyFill="1" applyAlignment="1" applyProtection="1">
      <alignment horizontal="center" vertical="center"/>
      <protection hidden="1"/>
    </xf>
    <xf numFmtId="0" fontId="18" fillId="0" borderId="12" xfId="7" applyFont="1" applyBorder="1" applyAlignment="1" applyProtection="1">
      <alignment horizontal="center" vertical="center"/>
    </xf>
    <xf numFmtId="0" fontId="18" fillId="0" borderId="0" xfId="7" applyFont="1" applyAlignment="1" applyProtection="1">
      <alignment horizontal="center" vertical="center"/>
    </xf>
    <xf numFmtId="0" fontId="18" fillId="0" borderId="13" xfId="7" applyFont="1" applyBorder="1" applyAlignment="1" applyProtection="1">
      <alignment horizontal="center" vertical="center"/>
    </xf>
    <xf numFmtId="0" fontId="21" fillId="0" borderId="12" xfId="7" applyFont="1" applyBorder="1" applyAlignment="1" applyProtection="1">
      <alignment horizontal="center" vertical="center"/>
    </xf>
    <xf numFmtId="0" fontId="21" fillId="0" borderId="0" xfId="7" applyFont="1" applyAlignment="1" applyProtection="1">
      <alignment horizontal="center" vertical="center"/>
    </xf>
    <xf numFmtId="0" fontId="21" fillId="0" borderId="13" xfId="7" applyFont="1" applyBorder="1" applyAlignment="1" applyProtection="1">
      <alignment horizontal="center" vertical="center"/>
    </xf>
    <xf numFmtId="164" fontId="11" fillId="0" borderId="0" xfId="4" applyNumberFormat="1" applyFont="1" applyAlignment="1">
      <alignment horizontal="left" vertical="center" wrapText="1"/>
    </xf>
    <xf numFmtId="164" fontId="10" fillId="0" borderId="15" xfId="4" applyNumberFormat="1" applyFont="1" applyBorder="1" applyAlignment="1" applyProtection="1">
      <alignment horizontal="center" vertical="center"/>
      <protection locked="0"/>
    </xf>
    <xf numFmtId="164" fontId="10" fillId="0" borderId="16" xfId="4" applyNumberFormat="1" applyFont="1" applyBorder="1" applyAlignment="1" applyProtection="1">
      <alignment horizontal="center" vertical="center"/>
      <protection locked="0"/>
    </xf>
    <xf numFmtId="14" fontId="11" fillId="0" borderId="15" xfId="4" applyNumberFormat="1" applyFont="1" applyBorder="1" applyAlignment="1" applyProtection="1">
      <alignment horizontal="center" vertical="center"/>
      <protection locked="0"/>
    </xf>
    <xf numFmtId="14" fontId="11" fillId="0" borderId="16" xfId="4" applyNumberFormat="1" applyFont="1" applyBorder="1" applyAlignment="1" applyProtection="1">
      <alignment horizontal="center" vertical="center"/>
      <protection locked="0"/>
    </xf>
    <xf numFmtId="164" fontId="11" fillId="0" borderId="25" xfId="4" applyNumberFormat="1" applyFont="1" applyBorder="1" applyAlignment="1">
      <alignment horizontal="left" vertical="center" wrapText="1"/>
    </xf>
    <xf numFmtId="0" fontId="15" fillId="0" borderId="17" xfId="4" applyFont="1" applyBorder="1" applyAlignment="1">
      <alignment horizontal="center" vertical="center"/>
    </xf>
    <xf numFmtId="0" fontId="15" fillId="0" borderId="18" xfId="4" applyFont="1" applyBorder="1" applyAlignment="1">
      <alignment horizontal="center" vertical="center"/>
    </xf>
    <xf numFmtId="164" fontId="6" fillId="0" borderId="9" xfId="4" applyNumberFormat="1" applyFont="1" applyBorder="1" applyAlignment="1">
      <alignment horizontal="center" vertical="center"/>
    </xf>
    <xf numFmtId="164" fontId="6" fillId="0" borderId="10" xfId="4" applyNumberFormat="1" applyFont="1" applyBorder="1" applyAlignment="1">
      <alignment horizontal="center" vertical="center"/>
    </xf>
    <xf numFmtId="164" fontId="6" fillId="0" borderId="11" xfId="4" applyNumberFormat="1" applyFont="1" applyBorder="1" applyAlignment="1">
      <alignment horizontal="center" vertical="center"/>
    </xf>
    <xf numFmtId="164" fontId="10" fillId="0" borderId="15" xfId="4" applyNumberFormat="1" applyFont="1" applyBorder="1" applyAlignment="1" applyProtection="1">
      <alignment horizontal="left" vertical="center"/>
      <protection locked="0"/>
    </xf>
    <xf numFmtId="164" fontId="10" fillId="0" borderId="16" xfId="4" applyNumberFormat="1" applyFont="1" applyBorder="1" applyAlignment="1" applyProtection="1">
      <alignment horizontal="left" vertical="center"/>
      <protection locked="0"/>
    </xf>
    <xf numFmtId="0" fontId="11" fillId="0" borderId="15" xfId="4" applyFont="1" applyBorder="1" applyAlignment="1" applyProtection="1">
      <alignment horizontal="left" vertical="center"/>
      <protection locked="0"/>
    </xf>
    <xf numFmtId="0" fontId="11" fillId="0" borderId="16" xfId="4" applyFont="1" applyBorder="1" applyAlignment="1" applyProtection="1">
      <alignment horizontal="left" vertical="center"/>
      <protection locked="0"/>
    </xf>
    <xf numFmtId="164" fontId="13" fillId="0" borderId="15" xfId="7" applyNumberFormat="1" applyBorder="1" applyAlignment="1" applyProtection="1">
      <alignment horizontal="left" vertical="center"/>
      <protection locked="0"/>
    </xf>
    <xf numFmtId="164" fontId="10" fillId="0" borderId="12" xfId="4" quotePrefix="1" applyNumberFormat="1" applyFont="1" applyBorder="1" applyAlignment="1">
      <alignment horizontal="left" vertical="center" wrapText="1" indent="1"/>
    </xf>
    <xf numFmtId="164" fontId="10" fillId="0" borderId="0" xfId="4" quotePrefix="1" applyNumberFormat="1" applyFont="1" applyAlignment="1">
      <alignment horizontal="left" vertical="center" wrapText="1" indent="1"/>
    </xf>
    <xf numFmtId="164" fontId="10" fillId="0" borderId="13" xfId="4" quotePrefix="1" applyNumberFormat="1" applyFont="1" applyBorder="1" applyAlignment="1">
      <alignment horizontal="left" vertical="center" wrapText="1" indent="1"/>
    </xf>
  </cellXfs>
  <cellStyles count="8">
    <cellStyle name="Lien hypertexte" xfId="7" builtinId="8"/>
    <cellStyle name="Milliers" xfId="1" builtinId="3"/>
    <cellStyle name="Monétaire" xfId="2" builtinId="4"/>
    <cellStyle name="Monétaire 2" xfId="6"/>
    <cellStyle name="Normal" xfId="0" builtinId="0"/>
    <cellStyle name="Normal 2" xfId="4"/>
    <cellStyle name="Normal 2 2" xfId="5"/>
    <cellStyle name="Pourcentage" xfId="3" builtinId="5"/>
  </cellStyles>
  <dxfs count="6">
    <dxf>
      <fill>
        <patternFill patternType="solid">
          <fgColor auto="1"/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auto="1"/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partitions@apec-meudon.fr" TargetMode="External"/><Relationship Id="rId2" Type="http://schemas.openxmlformats.org/officeDocument/2006/relationships/hyperlink" Target="http://www.apec-meudon.fr/" TargetMode="External"/><Relationship Id="rId1" Type="http://schemas.openxmlformats.org/officeDocument/2006/relationships/hyperlink" Target="mailto:partitions@apec-meudon.fr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apec-meudon.fr/documents/vireme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M50"/>
  <sheetViews>
    <sheetView zoomScale="70" zoomScaleNormal="70" workbookViewId="0">
      <selection activeCell="A8" sqref="A8"/>
    </sheetView>
  </sheetViews>
  <sheetFormatPr baseColWidth="10" defaultColWidth="11.42578125" defaultRowHeight="12.75" x14ac:dyDescent="0.2"/>
  <cols>
    <col min="1" max="1" width="37.5703125" style="2" customWidth="1"/>
    <col min="2" max="2" width="11.42578125" style="2"/>
    <col min="3" max="4" width="22.42578125" style="2" bestFit="1" customWidth="1"/>
    <col min="5" max="5" width="26.7109375" style="2" bestFit="1" customWidth="1"/>
    <col min="6" max="6" width="20.85546875" style="2" customWidth="1"/>
    <col min="7" max="7" width="16" style="2" bestFit="1" customWidth="1"/>
    <col min="8" max="8" width="13.7109375" style="2" bestFit="1" customWidth="1"/>
    <col min="9" max="10" width="26.42578125" style="2" bestFit="1" customWidth="1"/>
    <col min="11" max="11" width="5.7109375" style="2" customWidth="1"/>
    <col min="12" max="12" width="14.42578125" style="2" bestFit="1" customWidth="1"/>
    <col min="13" max="16384" width="11.42578125" style="2"/>
  </cols>
  <sheetData>
    <row r="1" spans="1:13" ht="18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L1" s="3" t="s">
        <v>10</v>
      </c>
      <c r="M1" s="4">
        <v>0.15</v>
      </c>
    </row>
    <row r="2" spans="1:13" ht="15.75" x14ac:dyDescent="0.2">
      <c r="A2" s="5" t="s">
        <v>11</v>
      </c>
      <c r="B2" s="6" t="s">
        <v>12</v>
      </c>
      <c r="C2" s="6" t="s">
        <v>13</v>
      </c>
      <c r="D2" s="3" t="s">
        <v>14</v>
      </c>
      <c r="E2" s="6" t="s">
        <v>15</v>
      </c>
      <c r="F2" s="6" t="s">
        <v>16</v>
      </c>
      <c r="G2" s="6" t="s">
        <v>17</v>
      </c>
      <c r="I2" s="6" t="s">
        <v>18</v>
      </c>
      <c r="J2" s="6" t="s">
        <v>18</v>
      </c>
      <c r="L2" s="3" t="s">
        <v>19</v>
      </c>
      <c r="M2" s="4">
        <v>0.1</v>
      </c>
    </row>
    <row r="3" spans="1:13" ht="15.75" x14ac:dyDescent="0.2">
      <c r="A3" s="5" t="s">
        <v>20</v>
      </c>
      <c r="B3" s="6" t="s">
        <v>21</v>
      </c>
      <c r="C3" s="6" t="s">
        <v>22</v>
      </c>
      <c r="D3" s="3" t="s">
        <v>13</v>
      </c>
      <c r="E3" s="6" t="s">
        <v>23</v>
      </c>
      <c r="F3" s="6" t="s">
        <v>24</v>
      </c>
      <c r="G3" s="6" t="s">
        <v>25</v>
      </c>
      <c r="I3" s="6" t="s">
        <v>26</v>
      </c>
      <c r="J3" s="6" t="s">
        <v>27</v>
      </c>
      <c r="L3" s="3" t="s">
        <v>28</v>
      </c>
      <c r="M3" s="7">
        <v>10</v>
      </c>
    </row>
    <row r="4" spans="1:13" ht="15.75" x14ac:dyDescent="0.2">
      <c r="A4" s="5" t="s">
        <v>29</v>
      </c>
      <c r="B4" s="6" t="s">
        <v>30</v>
      </c>
      <c r="C4" s="6"/>
      <c r="D4" s="3" t="s">
        <v>31</v>
      </c>
      <c r="E4" s="6" t="s">
        <v>32</v>
      </c>
      <c r="F4" s="6" t="s">
        <v>33</v>
      </c>
      <c r="G4" s="6" t="s">
        <v>34</v>
      </c>
      <c r="I4" s="6" t="s">
        <v>35</v>
      </c>
      <c r="J4" s="6" t="s">
        <v>36</v>
      </c>
      <c r="L4" s="6" t="s">
        <v>37</v>
      </c>
      <c r="M4" s="4">
        <v>1.7500000000000002E-2</v>
      </c>
    </row>
    <row r="5" spans="1:13" ht="15.75" x14ac:dyDescent="0.2">
      <c r="A5" s="5" t="s">
        <v>38</v>
      </c>
      <c r="B5" s="6" t="s">
        <v>39</v>
      </c>
      <c r="C5" s="6"/>
      <c r="D5" s="3" t="s">
        <v>40</v>
      </c>
      <c r="E5" s="6" t="s">
        <v>41</v>
      </c>
      <c r="F5" s="6" t="s">
        <v>42</v>
      </c>
      <c r="G5" s="6" t="s">
        <v>43</v>
      </c>
      <c r="I5" s="6" t="s">
        <v>36</v>
      </c>
      <c r="J5" s="6" t="s">
        <v>44</v>
      </c>
      <c r="M5" s="4">
        <v>0.98250000000000004</v>
      </c>
    </row>
    <row r="6" spans="1:13" ht="15.75" x14ac:dyDescent="0.2">
      <c r="A6" s="5" t="s">
        <v>45</v>
      </c>
      <c r="B6" s="6" t="s">
        <v>46</v>
      </c>
      <c r="C6" s="6"/>
      <c r="D6" s="3" t="s">
        <v>47</v>
      </c>
      <c r="E6" s="6" t="s">
        <v>42</v>
      </c>
      <c r="G6" s="6" t="s">
        <v>48</v>
      </c>
      <c r="I6" s="6" t="s">
        <v>44</v>
      </c>
    </row>
    <row r="7" spans="1:13" ht="15.75" x14ac:dyDescent="0.2">
      <c r="A7" s="5" t="s">
        <v>49</v>
      </c>
      <c r="B7" s="8" t="s">
        <v>50</v>
      </c>
      <c r="C7" s="6"/>
      <c r="G7" s="6" t="s">
        <v>51</v>
      </c>
    </row>
    <row r="8" spans="1:13" ht="15.75" x14ac:dyDescent="0.2">
      <c r="A8" s="5" t="s">
        <v>52</v>
      </c>
      <c r="B8" s="6"/>
      <c r="C8" s="6"/>
      <c r="G8" s="6" t="s">
        <v>53</v>
      </c>
    </row>
    <row r="9" spans="1:13" ht="15.75" x14ac:dyDescent="0.2">
      <c r="A9" s="5" t="s">
        <v>54</v>
      </c>
      <c r="B9" s="6"/>
      <c r="C9" s="6"/>
      <c r="G9" s="6" t="s">
        <v>55</v>
      </c>
    </row>
    <row r="10" spans="1:13" ht="15.75" x14ac:dyDescent="0.2">
      <c r="A10" s="5" t="s">
        <v>56</v>
      </c>
      <c r="B10" s="6"/>
      <c r="C10" s="6"/>
      <c r="G10" s="6" t="s">
        <v>57</v>
      </c>
    </row>
    <row r="11" spans="1:13" ht="15.75" x14ac:dyDescent="0.2">
      <c r="A11" s="5" t="s">
        <v>58</v>
      </c>
      <c r="B11" s="6"/>
      <c r="C11" s="6"/>
      <c r="G11" s="6" t="s">
        <v>59</v>
      </c>
    </row>
    <row r="12" spans="1:13" ht="15.75" x14ac:dyDescent="0.2">
      <c r="A12" s="5" t="s">
        <v>60</v>
      </c>
      <c r="B12" s="6"/>
      <c r="C12" s="6"/>
      <c r="G12" s="6" t="s">
        <v>61</v>
      </c>
    </row>
    <row r="13" spans="1:13" ht="15.75" x14ac:dyDescent="0.2">
      <c r="A13" s="5" t="s">
        <v>62</v>
      </c>
      <c r="B13" s="6"/>
      <c r="C13" s="6"/>
      <c r="G13" s="6" t="s">
        <v>63</v>
      </c>
    </row>
    <row r="14" spans="1:13" ht="15.75" x14ac:dyDescent="0.2">
      <c r="A14" s="5" t="s">
        <v>64</v>
      </c>
      <c r="B14" s="6"/>
      <c r="C14" s="6"/>
      <c r="G14" s="6" t="s">
        <v>65</v>
      </c>
    </row>
    <row r="15" spans="1:13" ht="15.75" x14ac:dyDescent="0.2">
      <c r="A15" s="5" t="s">
        <v>66</v>
      </c>
      <c r="B15" s="6"/>
      <c r="C15" s="6"/>
      <c r="G15" s="6" t="s">
        <v>67</v>
      </c>
    </row>
    <row r="16" spans="1:13" ht="15.75" x14ac:dyDescent="0.2">
      <c r="A16" s="5" t="s">
        <v>68</v>
      </c>
      <c r="B16" s="6"/>
      <c r="G16" s="6" t="s">
        <v>69</v>
      </c>
    </row>
    <row r="17" spans="1:7" ht="15.75" x14ac:dyDescent="0.2">
      <c r="A17" s="5" t="s">
        <v>70</v>
      </c>
      <c r="B17" s="6"/>
      <c r="G17" s="6" t="s">
        <v>71</v>
      </c>
    </row>
    <row r="18" spans="1:7" ht="15.75" x14ac:dyDescent="0.2">
      <c r="A18" s="5" t="s">
        <v>72</v>
      </c>
      <c r="B18" s="6"/>
      <c r="G18" s="6" t="s">
        <v>73</v>
      </c>
    </row>
    <row r="19" spans="1:7" ht="15.75" x14ac:dyDescent="0.2">
      <c r="A19" s="5" t="s">
        <v>74</v>
      </c>
      <c r="B19" s="6"/>
      <c r="G19" s="6" t="s">
        <v>75</v>
      </c>
    </row>
    <row r="20" spans="1:7" ht="15.75" x14ac:dyDescent="0.2">
      <c r="A20" s="9" t="s">
        <v>50</v>
      </c>
      <c r="B20" s="6"/>
      <c r="G20" s="6" t="s">
        <v>76</v>
      </c>
    </row>
    <row r="21" spans="1:7" ht="15.75" x14ac:dyDescent="0.2">
      <c r="A21" s="5"/>
      <c r="B21" s="6"/>
    </row>
    <row r="22" spans="1:7" ht="15.75" x14ac:dyDescent="0.2">
      <c r="A22" s="5"/>
      <c r="B22" s="6"/>
    </row>
    <row r="23" spans="1:7" ht="15.75" x14ac:dyDescent="0.2">
      <c r="A23" s="5"/>
      <c r="B23" s="6"/>
    </row>
    <row r="24" spans="1:7" ht="15.75" x14ac:dyDescent="0.2">
      <c r="A24" s="5"/>
      <c r="B24" s="6"/>
    </row>
    <row r="25" spans="1:7" ht="15.75" x14ac:dyDescent="0.2">
      <c r="A25" s="5"/>
      <c r="B25" s="6"/>
    </row>
    <row r="26" spans="1:7" ht="15.75" x14ac:dyDescent="0.2">
      <c r="A26" s="5"/>
      <c r="B26" s="6"/>
    </row>
    <row r="27" spans="1:7" ht="15.75" x14ac:dyDescent="0.2">
      <c r="A27" s="5"/>
      <c r="B27" s="6"/>
    </row>
    <row r="28" spans="1:7" ht="15.75" x14ac:dyDescent="0.2">
      <c r="A28" s="5"/>
      <c r="B28" s="6"/>
    </row>
    <row r="29" spans="1:7" ht="15.75" x14ac:dyDescent="0.2">
      <c r="A29" s="5"/>
      <c r="B29" s="6"/>
    </row>
    <row r="30" spans="1:7" ht="15.75" x14ac:dyDescent="0.2">
      <c r="A30" s="5"/>
      <c r="B30" s="6"/>
    </row>
    <row r="31" spans="1:7" ht="15.75" x14ac:dyDescent="0.2">
      <c r="A31" s="5"/>
      <c r="B31" s="6"/>
    </row>
    <row r="32" spans="1:7" ht="15.75" x14ac:dyDescent="0.2">
      <c r="A32" s="5"/>
      <c r="B32" s="6"/>
    </row>
    <row r="33" spans="1:2" ht="15.75" x14ac:dyDescent="0.2">
      <c r="A33" s="5"/>
      <c r="B33" s="6"/>
    </row>
    <row r="34" spans="1:2" ht="15.75" x14ac:dyDescent="0.2">
      <c r="A34" s="5"/>
      <c r="B34" s="6"/>
    </row>
    <row r="35" spans="1:2" ht="15.75" x14ac:dyDescent="0.2">
      <c r="A35" s="5"/>
      <c r="B35" s="6"/>
    </row>
    <row r="36" spans="1:2" ht="15.75" x14ac:dyDescent="0.2">
      <c r="A36" s="5"/>
      <c r="B36" s="6"/>
    </row>
    <row r="37" spans="1:2" ht="15.75" x14ac:dyDescent="0.2">
      <c r="A37" s="5"/>
      <c r="B37" s="6"/>
    </row>
    <row r="38" spans="1:2" ht="15.75" x14ac:dyDescent="0.2">
      <c r="A38" s="5"/>
      <c r="B38" s="6"/>
    </row>
    <row r="39" spans="1:2" ht="15.75" x14ac:dyDescent="0.2">
      <c r="A39" s="5"/>
      <c r="B39" s="6"/>
    </row>
    <row r="40" spans="1:2" ht="15.75" x14ac:dyDescent="0.2">
      <c r="A40" s="5"/>
      <c r="B40" s="6"/>
    </row>
    <row r="41" spans="1:2" ht="15.75" x14ac:dyDescent="0.2">
      <c r="A41" s="5"/>
      <c r="B41" s="6"/>
    </row>
    <row r="42" spans="1:2" ht="15.75" x14ac:dyDescent="0.2">
      <c r="A42" s="5"/>
      <c r="B42" s="6"/>
    </row>
    <row r="43" spans="1:2" ht="15.75" x14ac:dyDescent="0.2">
      <c r="A43" s="5"/>
      <c r="B43" s="6"/>
    </row>
    <row r="44" spans="1:2" ht="15.75" x14ac:dyDescent="0.2">
      <c r="A44" s="5"/>
      <c r="B44" s="6"/>
    </row>
    <row r="45" spans="1:2" ht="15.75" x14ac:dyDescent="0.2">
      <c r="A45" s="5"/>
      <c r="B45" s="6"/>
    </row>
    <row r="46" spans="1:2" ht="15.75" x14ac:dyDescent="0.2">
      <c r="A46" s="5"/>
      <c r="B46" s="6"/>
    </row>
    <row r="47" spans="1:2" ht="15.75" x14ac:dyDescent="0.2">
      <c r="A47" s="5"/>
      <c r="B47" s="6"/>
    </row>
    <row r="48" spans="1:2" ht="15.75" x14ac:dyDescent="0.2">
      <c r="A48" s="5"/>
      <c r="B48" s="6"/>
    </row>
    <row r="49" spans="1:2" ht="15.75" x14ac:dyDescent="0.2">
      <c r="A49" s="5"/>
      <c r="B49" s="6"/>
    </row>
    <row r="50" spans="1:2" ht="15.75" x14ac:dyDescent="0.2">
      <c r="A50" s="5"/>
      <c r="B50" s="6"/>
    </row>
  </sheetData>
  <dataValidations count="1">
    <dataValidation showInputMessage="1" sqref="A28:A29 A24 A26 A31:A36 A3:A19"/>
  </dataValidations>
  <pageMargins left="0.7" right="0.7" top="0.75" bottom="0.75" header="0.3" footer="0.3"/>
  <pageSetup orientation="portrait" r:id="rId1"/>
  <headerFooter>
    <oddFooter>&amp;R&amp;1#&amp;"Arial"&amp;10&amp;K000000Confidential 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M100"/>
  <sheetViews>
    <sheetView topLeftCell="B1" zoomScaleNormal="100" workbookViewId="0">
      <selection activeCell="A8" sqref="A8"/>
    </sheetView>
  </sheetViews>
  <sheetFormatPr baseColWidth="10" defaultColWidth="11.5703125" defaultRowHeight="12.75" x14ac:dyDescent="0.25"/>
  <cols>
    <col min="1" max="1" width="28.28515625" style="17" bestFit="1" customWidth="1"/>
    <col min="2" max="2" width="21" style="17" bestFit="1" customWidth="1"/>
    <col min="3" max="3" width="27" style="17" bestFit="1" customWidth="1"/>
    <col min="4" max="4" width="53.140625" style="17" bestFit="1" customWidth="1"/>
    <col min="5" max="5" width="9.5703125" style="17" bestFit="1" customWidth="1"/>
    <col min="6" max="6" width="20.28515625" style="17" bestFit="1" customWidth="1"/>
    <col min="7" max="7" width="12.140625" style="17" bestFit="1" customWidth="1"/>
    <col min="8" max="8" width="10.7109375" style="17" bestFit="1" customWidth="1"/>
    <col min="9" max="9" width="11.42578125" style="17" bestFit="1" customWidth="1"/>
    <col min="10" max="16384" width="11.5703125" style="17"/>
  </cols>
  <sheetData>
    <row r="1" spans="1:13" s="10" customFormat="1" ht="13.5" thickBot="1" x14ac:dyDescent="0.3">
      <c r="A1" s="10" t="s">
        <v>77</v>
      </c>
      <c r="B1" s="10" t="s">
        <v>78</v>
      </c>
      <c r="C1" s="10" t="s">
        <v>79</v>
      </c>
      <c r="D1" s="10" t="s">
        <v>80</v>
      </c>
      <c r="E1" s="10" t="s">
        <v>81</v>
      </c>
      <c r="F1" s="10" t="s">
        <v>82</v>
      </c>
      <c r="G1" s="10" t="s">
        <v>83</v>
      </c>
      <c r="H1" s="10" t="s">
        <v>84</v>
      </c>
      <c r="I1" s="10" t="s">
        <v>85</v>
      </c>
    </row>
    <row r="2" spans="1:13" x14ac:dyDescent="0.25">
      <c r="A2" s="11" t="s">
        <v>20</v>
      </c>
      <c r="B2" s="12" t="s">
        <v>86</v>
      </c>
      <c r="C2" s="13" t="s">
        <v>87</v>
      </c>
      <c r="D2" s="13" t="s">
        <v>88</v>
      </c>
      <c r="E2" s="13" t="s">
        <v>21</v>
      </c>
      <c r="F2" s="13" t="s">
        <v>89</v>
      </c>
      <c r="G2" s="14">
        <v>9.5</v>
      </c>
      <c r="H2" s="15">
        <v>8.0500000000000007</v>
      </c>
      <c r="I2" s="16">
        <v>7.5</v>
      </c>
      <c r="K2" s="17">
        <v>9.5</v>
      </c>
      <c r="L2" s="17">
        <v>8.0500000000000007</v>
      </c>
      <c r="M2" s="17">
        <v>7.5</v>
      </c>
    </row>
    <row r="3" spans="1:13" x14ac:dyDescent="0.25">
      <c r="A3" s="18" t="s">
        <v>29</v>
      </c>
      <c r="B3" s="19" t="s">
        <v>90</v>
      </c>
      <c r="C3" s="17" t="s">
        <v>91</v>
      </c>
      <c r="D3" s="17" t="s">
        <v>92</v>
      </c>
      <c r="E3" s="17" t="s">
        <v>12</v>
      </c>
      <c r="F3" s="17" t="s">
        <v>93</v>
      </c>
      <c r="G3" s="20">
        <v>23</v>
      </c>
      <c r="H3" s="21">
        <v>19.55</v>
      </c>
      <c r="I3" s="22">
        <v>18.899999999999999</v>
      </c>
    </row>
    <row r="4" spans="1:13" ht="13.5" thickBot="1" x14ac:dyDescent="0.3">
      <c r="A4" s="23" t="s">
        <v>38</v>
      </c>
      <c r="B4" s="24" t="s">
        <v>90</v>
      </c>
      <c r="C4" s="25" t="s">
        <v>91</v>
      </c>
      <c r="D4" s="25" t="s">
        <v>92</v>
      </c>
      <c r="E4" s="25" t="s">
        <v>12</v>
      </c>
      <c r="F4" s="25" t="s">
        <v>93</v>
      </c>
      <c r="G4" s="26">
        <v>23</v>
      </c>
      <c r="H4" s="27">
        <v>19.55</v>
      </c>
      <c r="I4" s="28">
        <v>18.899999999999999</v>
      </c>
    </row>
    <row r="5" spans="1:13" x14ac:dyDescent="0.25">
      <c r="A5" s="29" t="s">
        <v>45</v>
      </c>
      <c r="B5" s="30" t="s">
        <v>94</v>
      </c>
      <c r="C5" s="31" t="s">
        <v>87</v>
      </c>
      <c r="D5" s="31" t="s">
        <v>95</v>
      </c>
      <c r="E5" s="31" t="s">
        <v>21</v>
      </c>
      <c r="F5" s="31" t="s">
        <v>96</v>
      </c>
      <c r="G5" s="32">
        <v>2.99</v>
      </c>
      <c r="H5" s="33">
        <v>2.5500000000000003</v>
      </c>
      <c r="I5" s="34">
        <v>2.4</v>
      </c>
    </row>
    <row r="6" spans="1:13" x14ac:dyDescent="0.25">
      <c r="A6" s="35" t="s">
        <v>45</v>
      </c>
      <c r="B6" s="36" t="s">
        <v>86</v>
      </c>
      <c r="C6" s="37" t="s">
        <v>87</v>
      </c>
      <c r="D6" s="37" t="s">
        <v>88</v>
      </c>
      <c r="E6" s="37" t="s">
        <v>21</v>
      </c>
      <c r="F6" s="37" t="s">
        <v>89</v>
      </c>
      <c r="G6" s="38">
        <v>9.5</v>
      </c>
      <c r="H6" s="39">
        <v>8.0500000000000007</v>
      </c>
      <c r="I6" s="40">
        <v>7.5</v>
      </c>
    </row>
    <row r="7" spans="1:13" x14ac:dyDescent="0.25">
      <c r="A7" s="35" t="s">
        <v>45</v>
      </c>
      <c r="B7" s="36" t="s">
        <v>97</v>
      </c>
      <c r="C7" s="37" t="s">
        <v>98</v>
      </c>
      <c r="D7" s="37" t="s">
        <v>99</v>
      </c>
      <c r="E7" s="37" t="s">
        <v>12</v>
      </c>
      <c r="F7" s="37" t="s">
        <v>100</v>
      </c>
      <c r="G7" s="38">
        <v>54.2</v>
      </c>
      <c r="H7" s="39">
        <v>46.050000000000004</v>
      </c>
      <c r="I7" s="40">
        <v>45.15</v>
      </c>
    </row>
    <row r="8" spans="1:13" x14ac:dyDescent="0.25">
      <c r="A8" s="35" t="s">
        <v>45</v>
      </c>
      <c r="B8" s="36" t="s">
        <v>101</v>
      </c>
      <c r="C8" s="37" t="s">
        <v>102</v>
      </c>
      <c r="D8" s="37" t="s">
        <v>103</v>
      </c>
      <c r="E8" s="37" t="s">
        <v>12</v>
      </c>
      <c r="F8" s="37" t="s">
        <v>93</v>
      </c>
      <c r="G8" s="38">
        <v>15</v>
      </c>
      <c r="H8" s="39">
        <v>12.75</v>
      </c>
      <c r="I8" s="40">
        <v>11.7</v>
      </c>
    </row>
    <row r="9" spans="1:13" x14ac:dyDescent="0.25">
      <c r="A9" s="35" t="s">
        <v>45</v>
      </c>
      <c r="B9" s="37" t="s">
        <v>104</v>
      </c>
      <c r="C9" s="37" t="s">
        <v>98</v>
      </c>
      <c r="D9" s="37" t="s">
        <v>105</v>
      </c>
      <c r="E9" s="37" t="s">
        <v>12</v>
      </c>
      <c r="F9" s="37" t="s">
        <v>100</v>
      </c>
      <c r="G9" s="38">
        <v>24.6</v>
      </c>
      <c r="H9" s="39">
        <v>20.900000000000002</v>
      </c>
      <c r="I9" s="40">
        <v>20.3</v>
      </c>
    </row>
    <row r="10" spans="1:13" x14ac:dyDescent="0.25">
      <c r="A10" s="35" t="s">
        <v>45</v>
      </c>
      <c r="B10" s="37" t="s">
        <v>106</v>
      </c>
      <c r="C10" s="37" t="s">
        <v>98</v>
      </c>
      <c r="D10" s="37" t="s">
        <v>107</v>
      </c>
      <c r="E10" s="37" t="s">
        <v>39</v>
      </c>
      <c r="F10" s="37" t="s">
        <v>100</v>
      </c>
      <c r="G10" s="38">
        <v>29.6</v>
      </c>
      <c r="H10" s="39">
        <v>25.150000000000002</v>
      </c>
      <c r="I10" s="40">
        <v>24.85</v>
      </c>
    </row>
    <row r="11" spans="1:13" x14ac:dyDescent="0.25">
      <c r="A11" s="41" t="s">
        <v>52</v>
      </c>
      <c r="B11" s="42" t="s">
        <v>94</v>
      </c>
      <c r="C11" s="43" t="s">
        <v>87</v>
      </c>
      <c r="D11" s="43" t="s">
        <v>95</v>
      </c>
      <c r="E11" s="43" t="s">
        <v>21</v>
      </c>
      <c r="F11" s="43" t="s">
        <v>96</v>
      </c>
      <c r="G11" s="44">
        <v>2.99</v>
      </c>
      <c r="H11" s="45">
        <v>2.5500000000000003</v>
      </c>
      <c r="I11" s="46">
        <v>2.4</v>
      </c>
    </row>
    <row r="12" spans="1:13" x14ac:dyDescent="0.25">
      <c r="A12" s="41" t="s">
        <v>52</v>
      </c>
      <c r="B12" s="42" t="s">
        <v>86</v>
      </c>
      <c r="C12" s="43" t="s">
        <v>87</v>
      </c>
      <c r="D12" s="43" t="s">
        <v>88</v>
      </c>
      <c r="E12" s="43" t="s">
        <v>21</v>
      </c>
      <c r="F12" s="43" t="s">
        <v>89</v>
      </c>
      <c r="G12" s="44">
        <v>9.5</v>
      </c>
      <c r="H12" s="45">
        <v>8.0500000000000007</v>
      </c>
      <c r="I12" s="46">
        <v>7.5</v>
      </c>
    </row>
    <row r="13" spans="1:13" x14ac:dyDescent="0.25">
      <c r="A13" s="41" t="s">
        <v>52</v>
      </c>
      <c r="B13" s="42" t="s">
        <v>108</v>
      </c>
      <c r="C13" s="43" t="s">
        <v>98</v>
      </c>
      <c r="D13" s="43" t="s">
        <v>109</v>
      </c>
      <c r="E13" s="43" t="s">
        <v>12</v>
      </c>
      <c r="F13" s="43" t="s">
        <v>100</v>
      </c>
      <c r="G13" s="44">
        <v>57.4</v>
      </c>
      <c r="H13" s="45">
        <v>48.800000000000004</v>
      </c>
      <c r="I13" s="46">
        <v>48</v>
      </c>
    </row>
    <row r="14" spans="1:13" x14ac:dyDescent="0.25">
      <c r="A14" s="41" t="s">
        <v>52</v>
      </c>
      <c r="B14" s="42" t="s">
        <v>110</v>
      </c>
      <c r="C14" s="43" t="s">
        <v>102</v>
      </c>
      <c r="D14" s="43" t="s">
        <v>111</v>
      </c>
      <c r="E14" s="43" t="s">
        <v>12</v>
      </c>
      <c r="F14" s="43" t="s">
        <v>93</v>
      </c>
      <c r="G14" s="44">
        <v>15</v>
      </c>
      <c r="H14" s="45">
        <v>12.75</v>
      </c>
      <c r="I14" s="46">
        <v>11.7</v>
      </c>
    </row>
    <row r="15" spans="1:13" x14ac:dyDescent="0.25">
      <c r="A15" s="41" t="s">
        <v>52</v>
      </c>
      <c r="B15" s="43" t="s">
        <v>112</v>
      </c>
      <c r="C15" s="43" t="s">
        <v>98</v>
      </c>
      <c r="D15" s="43" t="s">
        <v>113</v>
      </c>
      <c r="E15" s="43" t="s">
        <v>12</v>
      </c>
      <c r="F15" s="43" t="s">
        <v>100</v>
      </c>
      <c r="G15" s="44">
        <v>27.8</v>
      </c>
      <c r="H15" s="45">
        <v>23.650000000000002</v>
      </c>
      <c r="I15" s="46">
        <v>23.15</v>
      </c>
    </row>
    <row r="16" spans="1:13" x14ac:dyDescent="0.25">
      <c r="A16" s="41" t="s">
        <v>52</v>
      </c>
      <c r="B16" s="43" t="s">
        <v>114</v>
      </c>
      <c r="C16" s="43" t="s">
        <v>98</v>
      </c>
      <c r="D16" s="43" t="s">
        <v>115</v>
      </c>
      <c r="E16" s="43" t="s">
        <v>39</v>
      </c>
      <c r="F16" s="43" t="s">
        <v>100</v>
      </c>
      <c r="G16" s="44">
        <v>29.6</v>
      </c>
      <c r="H16" s="45">
        <v>25.150000000000002</v>
      </c>
      <c r="I16" s="46">
        <v>24.85</v>
      </c>
    </row>
    <row r="17" spans="1:9" x14ac:dyDescent="0.25">
      <c r="A17" s="47" t="s">
        <v>56</v>
      </c>
      <c r="B17" s="48" t="s">
        <v>94</v>
      </c>
      <c r="C17" s="49" t="s">
        <v>87</v>
      </c>
      <c r="D17" s="49" t="s">
        <v>95</v>
      </c>
      <c r="E17" s="49" t="s">
        <v>21</v>
      </c>
      <c r="F17" s="49" t="s">
        <v>96</v>
      </c>
      <c r="G17" s="50">
        <v>2.99</v>
      </c>
      <c r="H17" s="51">
        <v>2.5500000000000003</v>
      </c>
      <c r="I17" s="52">
        <v>2.4</v>
      </c>
    </row>
    <row r="18" spans="1:9" x14ac:dyDescent="0.25">
      <c r="A18" s="47" t="s">
        <v>56</v>
      </c>
      <c r="B18" s="48" t="s">
        <v>86</v>
      </c>
      <c r="C18" s="49" t="s">
        <v>87</v>
      </c>
      <c r="D18" s="49" t="s">
        <v>88</v>
      </c>
      <c r="E18" s="49" t="s">
        <v>21</v>
      </c>
      <c r="F18" s="49" t="s">
        <v>89</v>
      </c>
      <c r="G18" s="50">
        <v>9.5</v>
      </c>
      <c r="H18" s="51">
        <v>8.0500000000000007</v>
      </c>
      <c r="I18" s="52">
        <v>7.5</v>
      </c>
    </row>
    <row r="19" spans="1:9" x14ac:dyDescent="0.25">
      <c r="A19" s="47" t="s">
        <v>56</v>
      </c>
      <c r="B19" s="48" t="s">
        <v>116</v>
      </c>
      <c r="C19" s="49" t="s">
        <v>98</v>
      </c>
      <c r="D19" s="49" t="s">
        <v>117</v>
      </c>
      <c r="E19" s="49" t="s">
        <v>12</v>
      </c>
      <c r="F19" s="49" t="s">
        <v>100</v>
      </c>
      <c r="G19" s="50">
        <v>57.4</v>
      </c>
      <c r="H19" s="51">
        <v>48.800000000000004</v>
      </c>
      <c r="I19" s="52">
        <v>48</v>
      </c>
    </row>
    <row r="20" spans="1:9" x14ac:dyDescent="0.25">
      <c r="A20" s="47" t="s">
        <v>56</v>
      </c>
      <c r="B20" s="48" t="s">
        <v>118</v>
      </c>
      <c r="C20" s="49" t="s">
        <v>119</v>
      </c>
      <c r="D20" s="49" t="s">
        <v>120</v>
      </c>
      <c r="E20" s="49" t="s">
        <v>12</v>
      </c>
      <c r="F20" s="49" t="s">
        <v>121</v>
      </c>
      <c r="G20" s="50">
        <v>21.05</v>
      </c>
      <c r="H20" s="51">
        <v>17.900000000000002</v>
      </c>
      <c r="I20" s="52">
        <v>18</v>
      </c>
    </row>
    <row r="21" spans="1:9" x14ac:dyDescent="0.25">
      <c r="A21" s="47" t="s">
        <v>56</v>
      </c>
      <c r="B21" s="49" t="s">
        <v>122</v>
      </c>
      <c r="C21" s="49" t="s">
        <v>98</v>
      </c>
      <c r="D21" s="49" t="s">
        <v>123</v>
      </c>
      <c r="E21" s="49" t="s">
        <v>12</v>
      </c>
      <c r="F21" s="49" t="s">
        <v>100</v>
      </c>
      <c r="G21" s="50">
        <v>27.8</v>
      </c>
      <c r="H21" s="51">
        <v>23.650000000000002</v>
      </c>
      <c r="I21" s="52">
        <v>23.15</v>
      </c>
    </row>
    <row r="22" spans="1:9" x14ac:dyDescent="0.25">
      <c r="A22" s="47" t="s">
        <v>56</v>
      </c>
      <c r="B22" s="49" t="s">
        <v>124</v>
      </c>
      <c r="C22" s="49" t="s">
        <v>98</v>
      </c>
      <c r="D22" s="49" t="s">
        <v>125</v>
      </c>
      <c r="E22" s="49" t="s">
        <v>39</v>
      </c>
      <c r="F22" s="49" t="s">
        <v>100</v>
      </c>
      <c r="G22" s="50">
        <v>29.6</v>
      </c>
      <c r="H22" s="51">
        <v>25.150000000000002</v>
      </c>
      <c r="I22" s="52">
        <v>24.85</v>
      </c>
    </row>
    <row r="23" spans="1:9" x14ac:dyDescent="0.25">
      <c r="A23" s="53" t="s">
        <v>60</v>
      </c>
      <c r="B23" s="54" t="s">
        <v>94</v>
      </c>
      <c r="C23" s="55" t="s">
        <v>87</v>
      </c>
      <c r="D23" s="55" t="s">
        <v>95</v>
      </c>
      <c r="E23" s="55" t="s">
        <v>21</v>
      </c>
      <c r="F23" s="55" t="s">
        <v>96</v>
      </c>
      <c r="G23" s="56">
        <v>2.99</v>
      </c>
      <c r="H23" s="57">
        <v>2.5500000000000003</v>
      </c>
      <c r="I23" s="58">
        <v>2.4</v>
      </c>
    </row>
    <row r="24" spans="1:9" x14ac:dyDescent="0.25">
      <c r="A24" s="53" t="s">
        <v>60</v>
      </c>
      <c r="B24" s="54" t="s">
        <v>86</v>
      </c>
      <c r="C24" s="55" t="s">
        <v>87</v>
      </c>
      <c r="D24" s="55" t="s">
        <v>88</v>
      </c>
      <c r="E24" s="55" t="s">
        <v>21</v>
      </c>
      <c r="F24" s="55" t="s">
        <v>89</v>
      </c>
      <c r="G24" s="56">
        <v>9.5</v>
      </c>
      <c r="H24" s="57">
        <v>8.0500000000000007</v>
      </c>
      <c r="I24" s="58">
        <v>7.5</v>
      </c>
    </row>
    <row r="25" spans="1:9" x14ac:dyDescent="0.25">
      <c r="A25" s="53" t="s">
        <v>60</v>
      </c>
      <c r="B25" s="54" t="s">
        <v>126</v>
      </c>
      <c r="C25" s="55" t="s">
        <v>98</v>
      </c>
      <c r="D25" s="55" t="s">
        <v>127</v>
      </c>
      <c r="E25" s="55" t="s">
        <v>12</v>
      </c>
      <c r="F25" s="55" t="s">
        <v>100</v>
      </c>
      <c r="G25" s="56">
        <v>61.2</v>
      </c>
      <c r="H25" s="57">
        <v>52</v>
      </c>
      <c r="I25" s="58">
        <v>51.5</v>
      </c>
    </row>
    <row r="26" spans="1:9" x14ac:dyDescent="0.25">
      <c r="A26" s="53" t="s">
        <v>60</v>
      </c>
      <c r="B26" s="54" t="s">
        <v>118</v>
      </c>
      <c r="C26" s="55" t="s">
        <v>119</v>
      </c>
      <c r="D26" s="55" t="s">
        <v>120</v>
      </c>
      <c r="E26" s="55" t="s">
        <v>12</v>
      </c>
      <c r="F26" s="55" t="s">
        <v>121</v>
      </c>
      <c r="G26" s="56">
        <v>21.05</v>
      </c>
      <c r="H26" s="57">
        <v>17.900000000000002</v>
      </c>
      <c r="I26" s="58">
        <v>18</v>
      </c>
    </row>
    <row r="27" spans="1:9" x14ac:dyDescent="0.25">
      <c r="A27" s="53" t="s">
        <v>60</v>
      </c>
      <c r="B27" s="55" t="s">
        <v>128</v>
      </c>
      <c r="C27" s="55" t="s">
        <v>98</v>
      </c>
      <c r="D27" s="55" t="s">
        <v>129</v>
      </c>
      <c r="E27" s="55" t="s">
        <v>12</v>
      </c>
      <c r="F27" s="55" t="s">
        <v>100</v>
      </c>
      <c r="G27" s="56">
        <v>31.6</v>
      </c>
      <c r="H27" s="57">
        <v>26.85</v>
      </c>
      <c r="I27" s="58">
        <v>26.65</v>
      </c>
    </row>
    <row r="28" spans="1:9" ht="13.5" thickBot="1" x14ac:dyDescent="0.3">
      <c r="A28" s="59" t="s">
        <v>60</v>
      </c>
      <c r="B28" s="60" t="s">
        <v>130</v>
      </c>
      <c r="C28" s="60" t="s">
        <v>98</v>
      </c>
      <c r="D28" s="60" t="s">
        <v>131</v>
      </c>
      <c r="E28" s="60" t="s">
        <v>39</v>
      </c>
      <c r="F28" s="60" t="s">
        <v>100</v>
      </c>
      <c r="G28" s="61">
        <v>29.6</v>
      </c>
      <c r="H28" s="62">
        <v>25.150000000000002</v>
      </c>
      <c r="I28" s="63">
        <v>24.85</v>
      </c>
    </row>
    <row r="29" spans="1:9" x14ac:dyDescent="0.25">
      <c r="A29" s="64" t="s">
        <v>64</v>
      </c>
      <c r="B29" s="65" t="s">
        <v>94</v>
      </c>
      <c r="C29" s="66" t="s">
        <v>87</v>
      </c>
      <c r="D29" s="66" t="s">
        <v>95</v>
      </c>
      <c r="E29" s="66" t="s">
        <v>21</v>
      </c>
      <c r="F29" s="66" t="s">
        <v>96</v>
      </c>
      <c r="G29" s="67">
        <v>2.99</v>
      </c>
      <c r="H29" s="68">
        <v>2.5500000000000003</v>
      </c>
      <c r="I29" s="69">
        <v>2.4</v>
      </c>
    </row>
    <row r="30" spans="1:9" x14ac:dyDescent="0.25">
      <c r="A30" s="70" t="s">
        <v>64</v>
      </c>
      <c r="B30" s="71" t="s">
        <v>132</v>
      </c>
      <c r="C30" s="72" t="s">
        <v>98</v>
      </c>
      <c r="D30" s="72" t="s">
        <v>133</v>
      </c>
      <c r="E30" s="72" t="s">
        <v>12</v>
      </c>
      <c r="F30" s="72" t="s">
        <v>100</v>
      </c>
      <c r="G30" s="73">
        <v>61.2</v>
      </c>
      <c r="H30" s="74">
        <v>52</v>
      </c>
      <c r="I30" s="75">
        <v>51.5</v>
      </c>
    </row>
    <row r="31" spans="1:9" x14ac:dyDescent="0.25">
      <c r="A31" s="70" t="s">
        <v>64</v>
      </c>
      <c r="B31" s="71" t="s">
        <v>118</v>
      </c>
      <c r="C31" s="72" t="s">
        <v>119</v>
      </c>
      <c r="D31" s="72" t="s">
        <v>120</v>
      </c>
      <c r="E31" s="72" t="s">
        <v>12</v>
      </c>
      <c r="F31" s="72" t="s">
        <v>121</v>
      </c>
      <c r="G31" s="73">
        <v>21.05</v>
      </c>
      <c r="H31" s="74">
        <v>17.900000000000002</v>
      </c>
      <c r="I31" s="75">
        <v>18</v>
      </c>
    </row>
    <row r="32" spans="1:9" x14ac:dyDescent="0.25">
      <c r="A32" s="70" t="s">
        <v>64</v>
      </c>
      <c r="B32" s="72" t="s">
        <v>134</v>
      </c>
      <c r="C32" s="72" t="s">
        <v>98</v>
      </c>
      <c r="D32" s="72" t="s">
        <v>135</v>
      </c>
      <c r="E32" s="72" t="s">
        <v>12</v>
      </c>
      <c r="F32" s="72" t="s">
        <v>100</v>
      </c>
      <c r="G32" s="73">
        <v>31.6</v>
      </c>
      <c r="H32" s="74">
        <v>26.85</v>
      </c>
      <c r="I32" s="75">
        <v>26.65</v>
      </c>
    </row>
    <row r="33" spans="1:9" x14ac:dyDescent="0.25">
      <c r="A33" s="70" t="s">
        <v>64</v>
      </c>
      <c r="B33" s="72" t="s">
        <v>136</v>
      </c>
      <c r="C33" s="72" t="s">
        <v>98</v>
      </c>
      <c r="D33" s="72" t="s">
        <v>137</v>
      </c>
      <c r="E33" s="72" t="s">
        <v>39</v>
      </c>
      <c r="F33" s="72" t="s">
        <v>100</v>
      </c>
      <c r="G33" s="73">
        <v>29.6</v>
      </c>
      <c r="H33" s="74">
        <v>25.150000000000002</v>
      </c>
      <c r="I33" s="75">
        <v>24.85</v>
      </c>
    </row>
    <row r="34" spans="1:9" x14ac:dyDescent="0.25">
      <c r="A34" s="76" t="s">
        <v>66</v>
      </c>
      <c r="B34" s="77" t="s">
        <v>94</v>
      </c>
      <c r="C34" s="78" t="s">
        <v>87</v>
      </c>
      <c r="D34" s="78" t="s">
        <v>95</v>
      </c>
      <c r="E34" s="78" t="s">
        <v>21</v>
      </c>
      <c r="F34" s="78" t="s">
        <v>96</v>
      </c>
      <c r="G34" s="79">
        <v>2.99</v>
      </c>
      <c r="H34" s="80">
        <v>2.5500000000000003</v>
      </c>
      <c r="I34" s="81">
        <v>2.4</v>
      </c>
    </row>
    <row r="35" spans="1:9" x14ac:dyDescent="0.25">
      <c r="A35" s="76" t="s">
        <v>66</v>
      </c>
      <c r="B35" s="77" t="s">
        <v>138</v>
      </c>
      <c r="C35" s="78" t="s">
        <v>98</v>
      </c>
      <c r="D35" s="78" t="s">
        <v>139</v>
      </c>
      <c r="E35" s="78" t="s">
        <v>12</v>
      </c>
      <c r="F35" s="78" t="s">
        <v>100</v>
      </c>
      <c r="G35" s="79">
        <v>57.4</v>
      </c>
      <c r="H35" s="80">
        <v>48.800000000000004</v>
      </c>
      <c r="I35" s="81">
        <v>48</v>
      </c>
    </row>
    <row r="36" spans="1:9" x14ac:dyDescent="0.25">
      <c r="A36" s="76" t="s">
        <v>66</v>
      </c>
      <c r="B36" s="77" t="s">
        <v>118</v>
      </c>
      <c r="C36" s="78" t="s">
        <v>119</v>
      </c>
      <c r="D36" s="78" t="s">
        <v>120</v>
      </c>
      <c r="E36" s="78" t="s">
        <v>12</v>
      </c>
      <c r="F36" s="78" t="s">
        <v>121</v>
      </c>
      <c r="G36" s="79">
        <v>21.05</v>
      </c>
      <c r="H36" s="80">
        <v>17.900000000000002</v>
      </c>
      <c r="I36" s="81">
        <v>18</v>
      </c>
    </row>
    <row r="37" spans="1:9" x14ac:dyDescent="0.25">
      <c r="A37" s="76" t="s">
        <v>66</v>
      </c>
      <c r="B37" s="78" t="s">
        <v>140</v>
      </c>
      <c r="C37" s="78" t="s">
        <v>98</v>
      </c>
      <c r="D37" s="78" t="s">
        <v>141</v>
      </c>
      <c r="E37" s="78" t="s">
        <v>12</v>
      </c>
      <c r="F37" s="78" t="s">
        <v>100</v>
      </c>
      <c r="G37" s="79">
        <v>27.8</v>
      </c>
      <c r="H37" s="80">
        <v>23.650000000000002</v>
      </c>
      <c r="I37" s="81">
        <v>23.15</v>
      </c>
    </row>
    <row r="38" spans="1:9" x14ac:dyDescent="0.25">
      <c r="A38" s="76" t="s">
        <v>66</v>
      </c>
      <c r="B38" s="78" t="s">
        <v>142</v>
      </c>
      <c r="C38" s="78" t="s">
        <v>98</v>
      </c>
      <c r="D38" s="78" t="s">
        <v>143</v>
      </c>
      <c r="E38" s="78" t="s">
        <v>39</v>
      </c>
      <c r="F38" s="78" t="s">
        <v>100</v>
      </c>
      <c r="G38" s="79">
        <v>29.6</v>
      </c>
      <c r="H38" s="80">
        <v>25.150000000000002</v>
      </c>
      <c r="I38" s="81">
        <v>24.85</v>
      </c>
    </row>
    <row r="39" spans="1:9" x14ac:dyDescent="0.25">
      <c r="A39" s="35" t="s">
        <v>68</v>
      </c>
      <c r="B39" s="36" t="s">
        <v>94</v>
      </c>
      <c r="C39" s="37" t="s">
        <v>87</v>
      </c>
      <c r="D39" s="37" t="s">
        <v>95</v>
      </c>
      <c r="E39" s="37" t="s">
        <v>21</v>
      </c>
      <c r="F39" s="37" t="s">
        <v>96</v>
      </c>
      <c r="G39" s="38">
        <v>2.99</v>
      </c>
      <c r="H39" s="39">
        <v>2.5500000000000003</v>
      </c>
      <c r="I39" s="40">
        <v>2.4</v>
      </c>
    </row>
    <row r="40" spans="1:9" x14ac:dyDescent="0.25">
      <c r="A40" s="35" t="s">
        <v>68</v>
      </c>
      <c r="B40" s="36" t="s">
        <v>144</v>
      </c>
      <c r="C40" s="37" t="s">
        <v>98</v>
      </c>
      <c r="D40" s="37" t="s">
        <v>145</v>
      </c>
      <c r="E40" s="37" t="s">
        <v>12</v>
      </c>
      <c r="F40" s="37" t="s">
        <v>100</v>
      </c>
      <c r="G40" s="38">
        <v>56.3</v>
      </c>
      <c r="H40" s="39">
        <v>47.85</v>
      </c>
      <c r="I40" s="40">
        <v>48.85</v>
      </c>
    </row>
    <row r="41" spans="1:9" x14ac:dyDescent="0.25">
      <c r="A41" s="35" t="s">
        <v>68</v>
      </c>
      <c r="B41" s="36" t="s">
        <v>118</v>
      </c>
      <c r="C41" s="37" t="s">
        <v>119</v>
      </c>
      <c r="D41" s="37" t="s">
        <v>120</v>
      </c>
      <c r="E41" s="37" t="s">
        <v>12</v>
      </c>
      <c r="F41" s="37" t="s">
        <v>121</v>
      </c>
      <c r="G41" s="38">
        <v>21.05</v>
      </c>
      <c r="H41" s="39">
        <v>17.900000000000002</v>
      </c>
      <c r="I41" s="40">
        <v>18</v>
      </c>
    </row>
    <row r="42" spans="1:9" x14ac:dyDescent="0.25">
      <c r="A42" s="35" t="s">
        <v>68</v>
      </c>
      <c r="B42" s="36" t="s">
        <v>146</v>
      </c>
      <c r="C42" s="37" t="s">
        <v>98</v>
      </c>
      <c r="D42" s="37" t="s">
        <v>147</v>
      </c>
      <c r="E42" s="37" t="s">
        <v>12</v>
      </c>
      <c r="F42" s="37" t="s">
        <v>100</v>
      </c>
      <c r="G42" s="38">
        <v>27.6</v>
      </c>
      <c r="H42" s="39">
        <v>23.450000000000003</v>
      </c>
      <c r="I42" s="40">
        <v>24.85</v>
      </c>
    </row>
    <row r="43" spans="1:9" ht="13.5" thickBot="1" x14ac:dyDescent="0.3">
      <c r="A43" s="35" t="s">
        <v>68</v>
      </c>
      <c r="B43" s="36" t="s">
        <v>148</v>
      </c>
      <c r="C43" s="37" t="s">
        <v>98</v>
      </c>
      <c r="D43" s="37" t="s">
        <v>149</v>
      </c>
      <c r="E43" s="37" t="s">
        <v>12</v>
      </c>
      <c r="F43" s="37" t="s">
        <v>100</v>
      </c>
      <c r="G43" s="38">
        <v>28.7</v>
      </c>
      <c r="H43" s="39">
        <v>24.400000000000002</v>
      </c>
      <c r="I43" s="40">
        <v>24</v>
      </c>
    </row>
    <row r="44" spans="1:9" x14ac:dyDescent="0.25">
      <c r="A44" s="82" t="s">
        <v>70</v>
      </c>
      <c r="B44" s="83" t="s">
        <v>94</v>
      </c>
      <c r="C44" s="84" t="s">
        <v>87</v>
      </c>
      <c r="D44" s="84" t="s">
        <v>95</v>
      </c>
      <c r="E44" s="84" t="s">
        <v>21</v>
      </c>
      <c r="F44" s="84" t="s">
        <v>96</v>
      </c>
      <c r="G44" s="85">
        <v>2.99</v>
      </c>
      <c r="H44" s="86">
        <v>2.5500000000000003</v>
      </c>
      <c r="I44" s="87">
        <v>2.4</v>
      </c>
    </row>
    <row r="45" spans="1:9" x14ac:dyDescent="0.25">
      <c r="A45" s="88" t="s">
        <v>70</v>
      </c>
      <c r="B45" s="89" t="s">
        <v>150</v>
      </c>
      <c r="C45" s="90" t="s">
        <v>151</v>
      </c>
      <c r="D45" s="90" t="s">
        <v>152</v>
      </c>
      <c r="E45" s="90" t="s">
        <v>12</v>
      </c>
      <c r="F45" s="90" t="s">
        <v>153</v>
      </c>
      <c r="G45" s="91">
        <v>19.55</v>
      </c>
      <c r="H45" s="92">
        <v>16.600000000000001</v>
      </c>
      <c r="I45" s="93">
        <v>17.600000000000001</v>
      </c>
    </row>
    <row r="46" spans="1:9" x14ac:dyDescent="0.25">
      <c r="A46" s="88" t="s">
        <v>70</v>
      </c>
      <c r="B46" s="89" t="s">
        <v>154</v>
      </c>
      <c r="C46" s="90" t="s">
        <v>151</v>
      </c>
      <c r="D46" s="90" t="s">
        <v>155</v>
      </c>
      <c r="E46" s="90" t="s">
        <v>12</v>
      </c>
      <c r="F46" s="90" t="s">
        <v>153</v>
      </c>
      <c r="G46" s="91">
        <v>11.55</v>
      </c>
      <c r="H46" s="92">
        <v>9.8000000000000007</v>
      </c>
      <c r="I46" s="93">
        <v>10.4</v>
      </c>
    </row>
    <row r="47" spans="1:9" x14ac:dyDescent="0.25">
      <c r="A47" s="47" t="s">
        <v>72</v>
      </c>
      <c r="B47" s="48" t="s">
        <v>94</v>
      </c>
      <c r="C47" s="49" t="s">
        <v>87</v>
      </c>
      <c r="D47" s="49" t="s">
        <v>95</v>
      </c>
      <c r="E47" s="49" t="s">
        <v>21</v>
      </c>
      <c r="F47" s="49" t="s">
        <v>96</v>
      </c>
      <c r="G47" s="50">
        <v>2.99</v>
      </c>
      <c r="H47" s="51">
        <v>2.5500000000000003</v>
      </c>
      <c r="I47" s="52">
        <v>2.4</v>
      </c>
    </row>
    <row r="48" spans="1:9" x14ac:dyDescent="0.25">
      <c r="A48" s="47" t="s">
        <v>72</v>
      </c>
      <c r="B48" s="48" t="s">
        <v>156</v>
      </c>
      <c r="C48" s="49" t="s">
        <v>151</v>
      </c>
      <c r="D48" s="49" t="s">
        <v>157</v>
      </c>
      <c r="E48" s="49" t="s">
        <v>12</v>
      </c>
      <c r="F48" s="49" t="s">
        <v>153</v>
      </c>
      <c r="G48" s="50">
        <v>19.55</v>
      </c>
      <c r="H48" s="51">
        <v>16.600000000000001</v>
      </c>
      <c r="I48" s="52">
        <v>17.600000000000001</v>
      </c>
    </row>
    <row r="49" spans="1:9" x14ac:dyDescent="0.25">
      <c r="A49" s="47" t="s">
        <v>72</v>
      </c>
      <c r="B49" s="48" t="s">
        <v>158</v>
      </c>
      <c r="C49" s="49" t="s">
        <v>151</v>
      </c>
      <c r="D49" s="49" t="s">
        <v>159</v>
      </c>
      <c r="E49" s="49" t="s">
        <v>12</v>
      </c>
      <c r="F49" s="49" t="s">
        <v>153</v>
      </c>
      <c r="G49" s="50">
        <v>15.55</v>
      </c>
      <c r="H49" s="51">
        <v>13.200000000000001</v>
      </c>
      <c r="I49" s="52">
        <v>13.4</v>
      </c>
    </row>
    <row r="50" spans="1:9" x14ac:dyDescent="0.25">
      <c r="A50" s="94" t="s">
        <v>74</v>
      </c>
      <c r="B50" s="95" t="s">
        <v>94</v>
      </c>
      <c r="C50" s="96" t="s">
        <v>87</v>
      </c>
      <c r="D50" s="96" t="s">
        <v>95</v>
      </c>
      <c r="E50" s="96" t="s">
        <v>21</v>
      </c>
      <c r="F50" s="96" t="s">
        <v>96</v>
      </c>
      <c r="G50" s="97">
        <v>2.99</v>
      </c>
      <c r="H50" s="98">
        <v>2.5500000000000003</v>
      </c>
      <c r="I50" s="99">
        <v>2.4</v>
      </c>
    </row>
    <row r="51" spans="1:9" x14ac:dyDescent="0.25">
      <c r="A51" s="94" t="s">
        <v>74</v>
      </c>
      <c r="B51" s="95" t="s">
        <v>150</v>
      </c>
      <c r="C51" s="96" t="s">
        <v>151</v>
      </c>
      <c r="D51" s="96" t="s">
        <v>152</v>
      </c>
      <c r="E51" s="96" t="s">
        <v>12</v>
      </c>
      <c r="F51" s="96" t="s">
        <v>153</v>
      </c>
      <c r="G51" s="97">
        <v>19.55</v>
      </c>
      <c r="H51" s="98">
        <v>16.600000000000001</v>
      </c>
      <c r="I51" s="99">
        <v>17.600000000000001</v>
      </c>
    </row>
    <row r="52" spans="1:9" ht="13.5" thickBot="1" x14ac:dyDescent="0.3">
      <c r="A52" s="94" t="s">
        <v>74</v>
      </c>
      <c r="B52" s="96" t="s">
        <v>160</v>
      </c>
      <c r="C52" s="96" t="s">
        <v>160</v>
      </c>
      <c r="D52" s="96" t="s">
        <v>161</v>
      </c>
      <c r="E52" s="96" t="s">
        <v>12</v>
      </c>
      <c r="F52" s="96" t="s">
        <v>162</v>
      </c>
      <c r="G52" s="97">
        <v>15.55</v>
      </c>
      <c r="H52" s="98">
        <v>13.200000000000001</v>
      </c>
      <c r="I52" s="99">
        <v>13.4</v>
      </c>
    </row>
    <row r="53" spans="1:9" x14ac:dyDescent="0.25">
      <c r="A53" s="100" t="s">
        <v>49</v>
      </c>
      <c r="B53" s="101" t="s">
        <v>94</v>
      </c>
      <c r="C53" s="102" t="s">
        <v>87</v>
      </c>
      <c r="D53" s="102" t="s">
        <v>95</v>
      </c>
      <c r="E53" s="102" t="s">
        <v>21</v>
      </c>
      <c r="F53" s="102" t="s">
        <v>96</v>
      </c>
      <c r="G53" s="103">
        <v>2.99</v>
      </c>
      <c r="H53" s="104">
        <v>2.5500000000000003</v>
      </c>
      <c r="I53" s="105">
        <v>2.4</v>
      </c>
    </row>
    <row r="54" spans="1:9" x14ac:dyDescent="0.25">
      <c r="A54" s="106" t="s">
        <v>49</v>
      </c>
      <c r="B54" s="107" t="s">
        <v>86</v>
      </c>
      <c r="C54" s="108" t="s">
        <v>87</v>
      </c>
      <c r="D54" s="108" t="s">
        <v>88</v>
      </c>
      <c r="E54" s="108" t="s">
        <v>21</v>
      </c>
      <c r="F54" s="108" t="s">
        <v>89</v>
      </c>
      <c r="G54" s="109">
        <v>9.5</v>
      </c>
      <c r="H54" s="110">
        <v>8.0500000000000007</v>
      </c>
      <c r="I54" s="111">
        <v>7.5</v>
      </c>
    </row>
    <row r="55" spans="1:9" x14ac:dyDescent="0.25">
      <c r="A55" s="106" t="s">
        <v>49</v>
      </c>
      <c r="B55" s="107" t="s">
        <v>163</v>
      </c>
      <c r="C55" s="108" t="s">
        <v>164</v>
      </c>
      <c r="D55" s="108" t="s">
        <v>165</v>
      </c>
      <c r="E55" s="108" t="s">
        <v>21</v>
      </c>
      <c r="F55" s="108" t="s">
        <v>96</v>
      </c>
      <c r="G55" s="109">
        <v>8.9</v>
      </c>
      <c r="H55" s="110">
        <v>7.5500000000000007</v>
      </c>
      <c r="I55" s="111">
        <v>7.4</v>
      </c>
    </row>
    <row r="56" spans="1:9" x14ac:dyDescent="0.25">
      <c r="A56" s="106" t="s">
        <v>49</v>
      </c>
      <c r="B56" s="107" t="s">
        <v>97</v>
      </c>
      <c r="C56" s="108" t="s">
        <v>98</v>
      </c>
      <c r="D56" s="108" t="s">
        <v>99</v>
      </c>
      <c r="E56" s="108" t="s">
        <v>12</v>
      </c>
      <c r="F56" s="108" t="s">
        <v>100</v>
      </c>
      <c r="G56" s="109">
        <v>54.2</v>
      </c>
      <c r="H56" s="110">
        <v>46.050000000000004</v>
      </c>
      <c r="I56" s="111">
        <v>45.15</v>
      </c>
    </row>
    <row r="57" spans="1:9" x14ac:dyDescent="0.25">
      <c r="A57" s="106" t="s">
        <v>49</v>
      </c>
      <c r="B57" s="107" t="s">
        <v>101</v>
      </c>
      <c r="C57" s="108" t="s">
        <v>102</v>
      </c>
      <c r="D57" s="108" t="s">
        <v>103</v>
      </c>
      <c r="E57" s="108" t="s">
        <v>12</v>
      </c>
      <c r="F57" s="108" t="s">
        <v>93</v>
      </c>
      <c r="G57" s="109">
        <v>15</v>
      </c>
      <c r="H57" s="110">
        <v>12.75</v>
      </c>
      <c r="I57" s="111">
        <v>11.7</v>
      </c>
    </row>
    <row r="58" spans="1:9" x14ac:dyDescent="0.25">
      <c r="A58" s="106" t="s">
        <v>49</v>
      </c>
      <c r="B58" s="108" t="s">
        <v>166</v>
      </c>
      <c r="C58" s="108" t="s">
        <v>167</v>
      </c>
      <c r="D58" s="108" t="s">
        <v>168</v>
      </c>
      <c r="E58" s="108" t="s">
        <v>30</v>
      </c>
      <c r="F58" s="108" t="s">
        <v>169</v>
      </c>
      <c r="G58" s="109">
        <v>30</v>
      </c>
      <c r="H58" s="110">
        <v>25.5</v>
      </c>
      <c r="I58" s="111">
        <v>27</v>
      </c>
    </row>
    <row r="59" spans="1:9" x14ac:dyDescent="0.25">
      <c r="A59" s="106" t="s">
        <v>49</v>
      </c>
      <c r="B59" s="108" t="s">
        <v>104</v>
      </c>
      <c r="C59" s="108" t="s">
        <v>98</v>
      </c>
      <c r="D59" s="108" t="s">
        <v>105</v>
      </c>
      <c r="E59" s="108" t="s">
        <v>12</v>
      </c>
      <c r="F59" s="108" t="s">
        <v>100</v>
      </c>
      <c r="G59" s="109">
        <v>24.6</v>
      </c>
      <c r="H59" s="110">
        <v>20.900000000000002</v>
      </c>
      <c r="I59" s="111">
        <v>20.3</v>
      </c>
    </row>
    <row r="60" spans="1:9" x14ac:dyDescent="0.25">
      <c r="A60" s="106" t="s">
        <v>49</v>
      </c>
      <c r="B60" s="108" t="s">
        <v>106</v>
      </c>
      <c r="C60" s="108" t="s">
        <v>98</v>
      </c>
      <c r="D60" s="108" t="s">
        <v>107</v>
      </c>
      <c r="E60" s="108" t="s">
        <v>39</v>
      </c>
      <c r="F60" s="108" t="s">
        <v>100</v>
      </c>
      <c r="G60" s="109">
        <v>29.6</v>
      </c>
      <c r="H60" s="110">
        <v>25.150000000000002</v>
      </c>
      <c r="I60" s="111">
        <v>24.85</v>
      </c>
    </row>
    <row r="61" spans="1:9" x14ac:dyDescent="0.25">
      <c r="A61" s="112" t="s">
        <v>54</v>
      </c>
      <c r="B61" s="48" t="s">
        <v>94</v>
      </c>
      <c r="C61" s="49" t="s">
        <v>87</v>
      </c>
      <c r="D61" s="49" t="s">
        <v>95</v>
      </c>
      <c r="E61" s="49" t="s">
        <v>21</v>
      </c>
      <c r="F61" s="49" t="s">
        <v>96</v>
      </c>
      <c r="G61" s="50">
        <v>2.99</v>
      </c>
      <c r="H61" s="51">
        <v>2.5500000000000003</v>
      </c>
      <c r="I61" s="52">
        <v>2.4</v>
      </c>
    </row>
    <row r="62" spans="1:9" x14ac:dyDescent="0.25">
      <c r="A62" s="112" t="s">
        <v>54</v>
      </c>
      <c r="B62" s="48" t="s">
        <v>86</v>
      </c>
      <c r="C62" s="49" t="s">
        <v>87</v>
      </c>
      <c r="D62" s="49" t="s">
        <v>88</v>
      </c>
      <c r="E62" s="49" t="s">
        <v>21</v>
      </c>
      <c r="F62" s="49" t="s">
        <v>89</v>
      </c>
      <c r="G62" s="50">
        <v>9.5</v>
      </c>
      <c r="H62" s="51">
        <v>8.0500000000000007</v>
      </c>
      <c r="I62" s="52">
        <v>7.5</v>
      </c>
    </row>
    <row r="63" spans="1:9" x14ac:dyDescent="0.25">
      <c r="A63" s="112" t="s">
        <v>54</v>
      </c>
      <c r="B63" s="48" t="s">
        <v>163</v>
      </c>
      <c r="C63" s="49" t="s">
        <v>164</v>
      </c>
      <c r="D63" s="49" t="s">
        <v>165</v>
      </c>
      <c r="E63" s="49" t="s">
        <v>21</v>
      </c>
      <c r="F63" s="49" t="s">
        <v>96</v>
      </c>
      <c r="G63" s="50">
        <v>8.9</v>
      </c>
      <c r="H63" s="51">
        <v>7.5500000000000007</v>
      </c>
      <c r="I63" s="52">
        <v>7.4</v>
      </c>
    </row>
    <row r="64" spans="1:9" x14ac:dyDescent="0.25">
      <c r="A64" s="112" t="s">
        <v>54</v>
      </c>
      <c r="B64" s="48" t="s">
        <v>108</v>
      </c>
      <c r="C64" s="49" t="s">
        <v>98</v>
      </c>
      <c r="D64" s="49" t="s">
        <v>109</v>
      </c>
      <c r="E64" s="49" t="s">
        <v>12</v>
      </c>
      <c r="F64" s="49" t="s">
        <v>100</v>
      </c>
      <c r="G64" s="50">
        <v>57.4</v>
      </c>
      <c r="H64" s="51">
        <v>48.800000000000004</v>
      </c>
      <c r="I64" s="52">
        <v>48</v>
      </c>
    </row>
    <row r="65" spans="1:9" x14ac:dyDescent="0.25">
      <c r="A65" s="112" t="s">
        <v>54</v>
      </c>
      <c r="B65" s="48" t="s">
        <v>110</v>
      </c>
      <c r="C65" s="49" t="s">
        <v>102</v>
      </c>
      <c r="D65" s="49" t="s">
        <v>111</v>
      </c>
      <c r="E65" s="49" t="s">
        <v>12</v>
      </c>
      <c r="F65" s="49" t="s">
        <v>93</v>
      </c>
      <c r="G65" s="50">
        <v>15</v>
      </c>
      <c r="H65" s="51">
        <v>12.75</v>
      </c>
      <c r="I65" s="52">
        <v>11.7</v>
      </c>
    </row>
    <row r="66" spans="1:9" x14ac:dyDescent="0.25">
      <c r="A66" s="112" t="s">
        <v>54</v>
      </c>
      <c r="B66" s="49" t="s">
        <v>166</v>
      </c>
      <c r="C66" s="49" t="s">
        <v>167</v>
      </c>
      <c r="D66" s="49" t="s">
        <v>168</v>
      </c>
      <c r="E66" s="49" t="s">
        <v>30</v>
      </c>
      <c r="F66" s="49" t="s">
        <v>169</v>
      </c>
      <c r="G66" s="50">
        <v>30</v>
      </c>
      <c r="H66" s="51">
        <v>25.5</v>
      </c>
      <c r="I66" s="52">
        <v>27</v>
      </c>
    </row>
    <row r="67" spans="1:9" x14ac:dyDescent="0.25">
      <c r="A67" s="112" t="s">
        <v>54</v>
      </c>
      <c r="B67" s="49" t="s">
        <v>112</v>
      </c>
      <c r="C67" s="49" t="s">
        <v>98</v>
      </c>
      <c r="D67" s="49" t="s">
        <v>113</v>
      </c>
      <c r="E67" s="49" t="s">
        <v>12</v>
      </c>
      <c r="F67" s="49" t="s">
        <v>100</v>
      </c>
      <c r="G67" s="50">
        <v>27.8</v>
      </c>
      <c r="H67" s="51">
        <v>23.650000000000002</v>
      </c>
      <c r="I67" s="52">
        <v>23.15</v>
      </c>
    </row>
    <row r="68" spans="1:9" x14ac:dyDescent="0.25">
      <c r="A68" s="112" t="s">
        <v>54</v>
      </c>
      <c r="B68" s="49" t="s">
        <v>114</v>
      </c>
      <c r="C68" s="49" t="s">
        <v>98</v>
      </c>
      <c r="D68" s="49" t="s">
        <v>115</v>
      </c>
      <c r="E68" s="49" t="s">
        <v>39</v>
      </c>
      <c r="F68" s="49" t="s">
        <v>100</v>
      </c>
      <c r="G68" s="50">
        <v>29.6</v>
      </c>
      <c r="H68" s="51">
        <v>25.150000000000002</v>
      </c>
      <c r="I68" s="52">
        <v>24.85</v>
      </c>
    </row>
    <row r="69" spans="1:9" x14ac:dyDescent="0.25">
      <c r="A69" s="113" t="s">
        <v>58</v>
      </c>
      <c r="B69" s="114" t="s">
        <v>94</v>
      </c>
      <c r="C69" s="115" t="s">
        <v>87</v>
      </c>
      <c r="D69" s="115" t="s">
        <v>95</v>
      </c>
      <c r="E69" s="115" t="s">
        <v>21</v>
      </c>
      <c r="F69" s="115" t="s">
        <v>96</v>
      </c>
      <c r="G69" s="116">
        <v>2.99</v>
      </c>
      <c r="H69" s="117">
        <v>2.5500000000000003</v>
      </c>
      <c r="I69" s="118">
        <v>2.4</v>
      </c>
    </row>
    <row r="70" spans="1:9" x14ac:dyDescent="0.25">
      <c r="A70" s="113" t="s">
        <v>58</v>
      </c>
      <c r="B70" s="114" t="s">
        <v>86</v>
      </c>
      <c r="C70" s="115" t="s">
        <v>87</v>
      </c>
      <c r="D70" s="115" t="s">
        <v>88</v>
      </c>
      <c r="E70" s="115" t="s">
        <v>21</v>
      </c>
      <c r="F70" s="115" t="s">
        <v>89</v>
      </c>
      <c r="G70" s="116">
        <v>9.5</v>
      </c>
      <c r="H70" s="117">
        <v>8.0500000000000007</v>
      </c>
      <c r="I70" s="118">
        <v>7.5</v>
      </c>
    </row>
    <row r="71" spans="1:9" x14ac:dyDescent="0.25">
      <c r="A71" s="113" t="s">
        <v>58</v>
      </c>
      <c r="B71" s="114" t="s">
        <v>163</v>
      </c>
      <c r="C71" s="115" t="s">
        <v>164</v>
      </c>
      <c r="D71" s="115" t="s">
        <v>165</v>
      </c>
      <c r="E71" s="115" t="s">
        <v>21</v>
      </c>
      <c r="F71" s="115" t="s">
        <v>96</v>
      </c>
      <c r="G71" s="116">
        <v>8.9</v>
      </c>
      <c r="H71" s="117">
        <v>7.5500000000000007</v>
      </c>
      <c r="I71" s="118">
        <v>7.4</v>
      </c>
    </row>
    <row r="72" spans="1:9" x14ac:dyDescent="0.25">
      <c r="A72" s="113" t="s">
        <v>58</v>
      </c>
      <c r="B72" s="114" t="s">
        <v>116</v>
      </c>
      <c r="C72" s="115" t="s">
        <v>98</v>
      </c>
      <c r="D72" s="115" t="s">
        <v>117</v>
      </c>
      <c r="E72" s="115" t="s">
        <v>12</v>
      </c>
      <c r="F72" s="115" t="s">
        <v>100</v>
      </c>
      <c r="G72" s="116">
        <v>57.4</v>
      </c>
      <c r="H72" s="117">
        <v>48.800000000000004</v>
      </c>
      <c r="I72" s="118">
        <v>48</v>
      </c>
    </row>
    <row r="73" spans="1:9" x14ac:dyDescent="0.25">
      <c r="A73" s="113" t="s">
        <v>58</v>
      </c>
      <c r="B73" s="114" t="s">
        <v>170</v>
      </c>
      <c r="C73" s="115" t="s">
        <v>171</v>
      </c>
      <c r="D73" s="115" t="s">
        <v>172</v>
      </c>
      <c r="E73" s="115" t="s">
        <v>12</v>
      </c>
      <c r="F73" s="115" t="s">
        <v>173</v>
      </c>
      <c r="G73" s="116">
        <v>28.15</v>
      </c>
      <c r="H73" s="117">
        <v>23.950000000000003</v>
      </c>
      <c r="I73" s="118">
        <v>21</v>
      </c>
    </row>
    <row r="74" spans="1:9" x14ac:dyDescent="0.25">
      <c r="A74" s="113" t="s">
        <v>58</v>
      </c>
      <c r="B74" s="115" t="s">
        <v>122</v>
      </c>
      <c r="C74" s="115" t="s">
        <v>98</v>
      </c>
      <c r="D74" s="115" t="s">
        <v>123</v>
      </c>
      <c r="E74" s="115" t="s">
        <v>12</v>
      </c>
      <c r="F74" s="115" t="s">
        <v>100</v>
      </c>
      <c r="G74" s="116">
        <v>27.8</v>
      </c>
      <c r="H74" s="117">
        <v>23.650000000000002</v>
      </c>
      <c r="I74" s="118">
        <v>23.15</v>
      </c>
    </row>
    <row r="75" spans="1:9" x14ac:dyDescent="0.25">
      <c r="A75" s="113" t="s">
        <v>58</v>
      </c>
      <c r="B75" s="115" t="s">
        <v>124</v>
      </c>
      <c r="C75" s="115" t="s">
        <v>98</v>
      </c>
      <c r="D75" s="115" t="s">
        <v>125</v>
      </c>
      <c r="E75" s="115" t="s">
        <v>39</v>
      </c>
      <c r="F75" s="115" t="s">
        <v>100</v>
      </c>
      <c r="G75" s="116">
        <v>29.6</v>
      </c>
      <c r="H75" s="117">
        <v>25.150000000000002</v>
      </c>
      <c r="I75" s="118">
        <v>24.85</v>
      </c>
    </row>
    <row r="76" spans="1:9" x14ac:dyDescent="0.25">
      <c r="A76" s="113" t="s">
        <v>58</v>
      </c>
      <c r="B76" s="114" t="s">
        <v>166</v>
      </c>
      <c r="C76" s="115" t="s">
        <v>167</v>
      </c>
      <c r="D76" s="115" t="s">
        <v>168</v>
      </c>
      <c r="E76" s="115" t="s">
        <v>30</v>
      </c>
      <c r="F76" s="115" t="s">
        <v>169</v>
      </c>
      <c r="G76" s="116">
        <v>30</v>
      </c>
      <c r="H76" s="117">
        <v>25.5</v>
      </c>
      <c r="I76" s="118">
        <v>27</v>
      </c>
    </row>
    <row r="77" spans="1:9" x14ac:dyDescent="0.25">
      <c r="A77" s="119" t="s">
        <v>62</v>
      </c>
      <c r="B77" s="77" t="s">
        <v>94</v>
      </c>
      <c r="C77" s="78" t="s">
        <v>87</v>
      </c>
      <c r="D77" s="78" t="s">
        <v>95</v>
      </c>
      <c r="E77" s="78" t="s">
        <v>21</v>
      </c>
      <c r="F77" s="78" t="s">
        <v>96</v>
      </c>
      <c r="G77" s="79">
        <v>2.99</v>
      </c>
      <c r="H77" s="80">
        <v>2.5500000000000003</v>
      </c>
      <c r="I77" s="81">
        <v>2.4</v>
      </c>
    </row>
    <row r="78" spans="1:9" x14ac:dyDescent="0.25">
      <c r="A78" s="119" t="s">
        <v>62</v>
      </c>
      <c r="B78" s="77" t="s">
        <v>86</v>
      </c>
      <c r="C78" s="78" t="s">
        <v>87</v>
      </c>
      <c r="D78" s="78" t="s">
        <v>88</v>
      </c>
      <c r="E78" s="78" t="s">
        <v>21</v>
      </c>
      <c r="F78" s="78" t="s">
        <v>89</v>
      </c>
      <c r="G78" s="79">
        <v>9.5</v>
      </c>
      <c r="H78" s="80">
        <v>8.0500000000000007</v>
      </c>
      <c r="I78" s="81">
        <v>7.5</v>
      </c>
    </row>
    <row r="79" spans="1:9" x14ac:dyDescent="0.25">
      <c r="A79" s="119" t="s">
        <v>62</v>
      </c>
      <c r="B79" s="77" t="s">
        <v>163</v>
      </c>
      <c r="C79" s="78" t="s">
        <v>164</v>
      </c>
      <c r="D79" s="78" t="s">
        <v>165</v>
      </c>
      <c r="E79" s="78" t="s">
        <v>21</v>
      </c>
      <c r="F79" s="78" t="s">
        <v>96</v>
      </c>
      <c r="G79" s="79">
        <v>8.9</v>
      </c>
      <c r="H79" s="80">
        <v>7.5500000000000007</v>
      </c>
      <c r="I79" s="81">
        <v>7.4</v>
      </c>
    </row>
    <row r="80" spans="1:9" x14ac:dyDescent="0.25">
      <c r="A80" s="119" t="s">
        <v>62</v>
      </c>
      <c r="B80" s="77" t="s">
        <v>126</v>
      </c>
      <c r="C80" s="78" t="s">
        <v>98</v>
      </c>
      <c r="D80" s="78" t="s">
        <v>127</v>
      </c>
      <c r="E80" s="78" t="s">
        <v>12</v>
      </c>
      <c r="F80" s="78" t="s">
        <v>100</v>
      </c>
      <c r="G80" s="79">
        <v>61.2</v>
      </c>
      <c r="H80" s="80">
        <v>52</v>
      </c>
      <c r="I80" s="81">
        <v>51.5</v>
      </c>
    </row>
    <row r="81" spans="1:9" x14ac:dyDescent="0.25">
      <c r="A81" s="119" t="s">
        <v>62</v>
      </c>
      <c r="B81" s="77" t="s">
        <v>118</v>
      </c>
      <c r="C81" s="78" t="s">
        <v>119</v>
      </c>
      <c r="D81" s="78" t="s">
        <v>120</v>
      </c>
      <c r="E81" s="78" t="s">
        <v>12</v>
      </c>
      <c r="F81" s="78" t="s">
        <v>121</v>
      </c>
      <c r="G81" s="79">
        <v>21.05</v>
      </c>
      <c r="H81" s="80">
        <v>17.900000000000002</v>
      </c>
      <c r="I81" s="81">
        <v>18</v>
      </c>
    </row>
    <row r="82" spans="1:9" x14ac:dyDescent="0.25">
      <c r="A82" s="119" t="s">
        <v>62</v>
      </c>
      <c r="B82" s="77" t="s">
        <v>174</v>
      </c>
      <c r="C82" s="78" t="s">
        <v>175</v>
      </c>
      <c r="D82" s="78" t="s">
        <v>176</v>
      </c>
      <c r="E82" s="78" t="s">
        <v>12</v>
      </c>
      <c r="F82" s="78" t="s">
        <v>153</v>
      </c>
      <c r="G82" s="79">
        <v>31.62</v>
      </c>
      <c r="H82" s="80">
        <v>26.900000000000002</v>
      </c>
      <c r="I82" s="81">
        <v>29.25</v>
      </c>
    </row>
    <row r="83" spans="1:9" x14ac:dyDescent="0.25">
      <c r="A83" s="119" t="s">
        <v>62</v>
      </c>
      <c r="B83" s="78" t="s">
        <v>128</v>
      </c>
      <c r="C83" s="78" t="s">
        <v>98</v>
      </c>
      <c r="D83" s="78" t="s">
        <v>129</v>
      </c>
      <c r="E83" s="78" t="s">
        <v>12</v>
      </c>
      <c r="F83" s="78" t="s">
        <v>100</v>
      </c>
      <c r="G83" s="79">
        <v>31.6</v>
      </c>
      <c r="H83" s="80">
        <v>26.85</v>
      </c>
      <c r="I83" s="81">
        <v>26.65</v>
      </c>
    </row>
    <row r="84" spans="1:9" x14ac:dyDescent="0.25">
      <c r="A84" s="119" t="s">
        <v>62</v>
      </c>
      <c r="B84" s="78" t="s">
        <v>130</v>
      </c>
      <c r="C84" s="78" t="s">
        <v>98</v>
      </c>
      <c r="D84" s="78" t="s">
        <v>131</v>
      </c>
      <c r="E84" s="78" t="s">
        <v>39</v>
      </c>
      <c r="F84" s="78" t="s">
        <v>100</v>
      </c>
      <c r="G84" s="79">
        <v>29.6</v>
      </c>
      <c r="H84" s="80">
        <v>25.150000000000002</v>
      </c>
      <c r="I84" s="81">
        <v>24.85</v>
      </c>
    </row>
    <row r="85" spans="1:9" ht="13.5" thickBot="1" x14ac:dyDescent="0.3">
      <c r="A85" s="120" t="s">
        <v>62</v>
      </c>
      <c r="B85" s="121" t="s">
        <v>166</v>
      </c>
      <c r="C85" s="122" t="s">
        <v>167</v>
      </c>
      <c r="D85" s="122" t="s">
        <v>168</v>
      </c>
      <c r="E85" s="122" t="s">
        <v>30</v>
      </c>
      <c r="F85" s="122" t="s">
        <v>169</v>
      </c>
      <c r="G85" s="123">
        <v>30</v>
      </c>
      <c r="H85" s="124">
        <v>25.5</v>
      </c>
      <c r="I85" s="125">
        <v>27</v>
      </c>
    </row>
    <row r="89" spans="1:9" ht="15.75" x14ac:dyDescent="0.25">
      <c r="A89" s="6"/>
      <c r="B89" s="6"/>
      <c r="C89" s="6"/>
      <c r="D89" s="6"/>
      <c r="E89" s="6"/>
      <c r="F89" s="126"/>
      <c r="G89" s="127"/>
      <c r="H89" s="126"/>
    </row>
    <row r="90" spans="1:9" ht="15.75" x14ac:dyDescent="0.25">
      <c r="A90" s="6"/>
      <c r="B90" s="6"/>
      <c r="C90" s="6"/>
      <c r="D90" s="6"/>
      <c r="E90" s="6"/>
      <c r="F90" s="126"/>
      <c r="G90" s="127"/>
      <c r="H90" s="126"/>
    </row>
    <row r="91" spans="1:9" ht="15.75" x14ac:dyDescent="0.25">
      <c r="A91" s="6"/>
      <c r="B91" s="6"/>
      <c r="C91" s="6"/>
      <c r="D91" s="6"/>
      <c r="E91" s="6"/>
      <c r="F91" s="126"/>
      <c r="G91" s="127"/>
      <c r="H91" s="126"/>
    </row>
    <row r="92" spans="1:9" ht="15.75" x14ac:dyDescent="0.25">
      <c r="A92" s="6"/>
      <c r="B92" s="6"/>
      <c r="C92" s="6"/>
      <c r="D92" s="6"/>
      <c r="E92" s="6"/>
      <c r="F92" s="126"/>
      <c r="G92" s="127"/>
      <c r="H92" s="126"/>
    </row>
    <row r="93" spans="1:9" ht="15.75" x14ac:dyDescent="0.25">
      <c r="A93" s="6"/>
      <c r="B93" s="6"/>
      <c r="C93" s="6"/>
      <c r="D93" s="6"/>
      <c r="E93" s="6"/>
      <c r="F93" s="126"/>
      <c r="G93" s="127"/>
      <c r="H93" s="126"/>
    </row>
    <row r="94" spans="1:9" ht="15.75" x14ac:dyDescent="0.25">
      <c r="A94" s="6"/>
      <c r="B94" s="6"/>
      <c r="C94" s="6"/>
      <c r="D94" s="6"/>
      <c r="E94" s="6"/>
      <c r="F94" s="126"/>
      <c r="G94" s="127"/>
      <c r="H94" s="126"/>
    </row>
    <row r="95" spans="1:9" ht="15.75" x14ac:dyDescent="0.25">
      <c r="A95" s="6"/>
      <c r="B95" s="6"/>
      <c r="C95" s="6"/>
      <c r="D95" s="6"/>
      <c r="E95" s="6"/>
      <c r="F95" s="128"/>
      <c r="G95" s="127"/>
      <c r="H95" s="128"/>
    </row>
    <row r="96" spans="1:9" ht="15.75" x14ac:dyDescent="0.25">
      <c r="A96" s="6"/>
      <c r="B96" s="6"/>
      <c r="C96" s="6"/>
      <c r="D96" s="6"/>
      <c r="E96" s="6"/>
      <c r="F96" s="126"/>
      <c r="G96" s="127"/>
      <c r="H96" s="126"/>
    </row>
    <row r="97" spans="1:8" ht="15.75" x14ac:dyDescent="0.25">
      <c r="A97" s="6"/>
      <c r="B97" s="6"/>
      <c r="C97" s="6"/>
      <c r="D97" s="6"/>
      <c r="E97" s="6"/>
      <c r="F97" s="128"/>
      <c r="G97" s="129"/>
      <c r="H97" s="128"/>
    </row>
    <row r="98" spans="1:8" ht="15.75" x14ac:dyDescent="0.25">
      <c r="A98" s="6"/>
      <c r="B98" s="6"/>
      <c r="C98" s="6"/>
      <c r="D98" s="6"/>
      <c r="E98" s="6"/>
      <c r="F98" s="126"/>
      <c r="G98" s="129"/>
      <c r="H98" s="126"/>
    </row>
    <row r="99" spans="1:8" ht="15.75" x14ac:dyDescent="0.25">
      <c r="A99" s="6"/>
      <c r="B99" s="6"/>
      <c r="C99" s="6"/>
      <c r="D99" s="6"/>
      <c r="E99" s="6"/>
      <c r="F99" s="128"/>
      <c r="G99" s="129"/>
      <c r="H99" s="128"/>
    </row>
    <row r="100" spans="1:8" ht="15.75" x14ac:dyDescent="0.25">
      <c r="A100" s="6"/>
      <c r="B100" s="6"/>
      <c r="C100" s="6"/>
      <c r="D100" s="6"/>
      <c r="E100" s="6"/>
      <c r="F100" s="126"/>
      <c r="G100" s="129"/>
      <c r="H100" s="126"/>
    </row>
  </sheetData>
  <autoFilter ref="A1:I86"/>
  <dataValidations count="1">
    <dataValidation showInputMessage="1" sqref="B73 B2:B8 B11:B13 A73:A86 B77:B82 B29:B30 A21:A22 A23:B26 A15:A16 A2:A13 A14:B14 A17:B20 A32:A33 A27:A30 A31:B31 A34:B36 B53:B56 A58:A60 A57:B57 A66:A68 A61:B65 A69:B72 B46:B51 A37:A56 B39:B44"/>
  </dataValidations>
  <pageMargins left="0.7" right="0.7" top="0.75" bottom="0.75" header="0.3" footer="0.3"/>
  <pageSetup paperSize="9" orientation="portrait" r:id="rId1"/>
  <headerFooter>
    <oddFooter>&amp;R&amp;1#&amp;"Arial"&amp;10&amp;K000000Confidential 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00B050"/>
    <pageSetUpPr fitToPage="1"/>
  </sheetPr>
  <dimension ref="A1:AB214"/>
  <sheetViews>
    <sheetView showGridLines="0" showZeros="0" tabSelected="1" zoomScaleNormal="100" zoomScalePageLayoutView="70" workbookViewId="0">
      <selection activeCell="B3" sqref="B3:D3"/>
    </sheetView>
  </sheetViews>
  <sheetFormatPr baseColWidth="10" defaultColWidth="11.42578125" defaultRowHeight="15.75" x14ac:dyDescent="0.25"/>
  <cols>
    <col min="1" max="1" width="35.7109375" style="159" customWidth="1"/>
    <col min="2" max="2" width="3.140625" style="159" customWidth="1"/>
    <col min="3" max="3" width="27.42578125" style="159" customWidth="1"/>
    <col min="4" max="4" width="3.140625" style="159" customWidth="1"/>
    <col min="5" max="5" width="23.5703125" style="159" customWidth="1"/>
    <col min="6" max="6" width="37.140625" style="159" bestFit="1" customWidth="1"/>
    <col min="7" max="7" width="12.28515625" style="159" customWidth="1"/>
    <col min="8" max="9" width="12.28515625" style="177" customWidth="1"/>
    <col min="10" max="10" width="12.28515625" style="178" customWidth="1"/>
    <col min="11" max="11" width="11.42578125" style="157"/>
    <col min="12" max="12" width="7" style="157" customWidth="1"/>
    <col min="13" max="13" width="7.85546875" style="157" bestFit="1" customWidth="1"/>
    <col min="14" max="28" width="11.42578125" style="157"/>
    <col min="29" max="16384" width="11.42578125" style="159"/>
  </cols>
  <sheetData>
    <row r="1" spans="1:28" s="131" customFormat="1" ht="45" customHeight="1" x14ac:dyDescent="0.25">
      <c r="A1" s="236" t="s">
        <v>177</v>
      </c>
      <c r="B1" s="237"/>
      <c r="C1" s="237"/>
      <c r="D1" s="237"/>
      <c r="E1" s="237"/>
      <c r="F1" s="237"/>
      <c r="G1" s="237"/>
      <c r="H1" s="237"/>
      <c r="I1" s="237"/>
      <c r="J1" s="238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28" s="131" customFormat="1" ht="21" x14ac:dyDescent="0.25">
      <c r="A2" s="132"/>
      <c r="B2" s="133"/>
      <c r="C2" s="133"/>
      <c r="D2" s="133"/>
      <c r="E2" s="133"/>
      <c r="F2" s="133"/>
      <c r="G2" s="134"/>
      <c r="H2" s="135"/>
      <c r="I2" s="135"/>
      <c r="J2" s="136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</row>
    <row r="3" spans="1:28" s="131" customFormat="1" ht="36.75" customHeight="1" x14ac:dyDescent="0.25">
      <c r="A3" s="137" t="s">
        <v>178</v>
      </c>
      <c r="B3" s="239"/>
      <c r="C3" s="239"/>
      <c r="D3" s="240"/>
      <c r="E3" s="137" t="s">
        <v>179</v>
      </c>
      <c r="F3" s="241"/>
      <c r="G3" s="242"/>
      <c r="H3" s="138"/>
      <c r="I3" s="135"/>
      <c r="J3" s="136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</row>
    <row r="4" spans="1:28" s="131" customFormat="1" ht="11.25" customHeight="1" x14ac:dyDescent="0.25">
      <c r="A4" s="139"/>
      <c r="B4" s="133"/>
      <c r="C4" s="133"/>
      <c r="D4" s="133"/>
      <c r="E4" s="133"/>
      <c r="F4" s="133"/>
      <c r="G4" s="134"/>
      <c r="H4" s="135"/>
      <c r="I4" s="135"/>
      <c r="J4" s="14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</row>
    <row r="5" spans="1:28" s="131" customFormat="1" ht="36.75" customHeight="1" x14ac:dyDescent="0.25">
      <c r="A5" s="137" t="s">
        <v>180</v>
      </c>
      <c r="B5" s="141"/>
      <c r="C5" s="142" t="s">
        <v>42</v>
      </c>
      <c r="D5" s="134"/>
      <c r="E5" s="137" t="s">
        <v>181</v>
      </c>
      <c r="F5" s="243"/>
      <c r="G5" s="240"/>
      <c r="H5" s="135"/>
      <c r="I5" s="135"/>
      <c r="J5" s="14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</row>
    <row r="6" spans="1:28" s="131" customFormat="1" ht="21" x14ac:dyDescent="0.25">
      <c r="A6" s="143"/>
      <c r="B6" s="134"/>
      <c r="C6" s="144"/>
      <c r="D6" s="134"/>
      <c r="E6" s="145"/>
      <c r="F6" s="145"/>
      <c r="G6" s="145"/>
      <c r="H6" s="145"/>
      <c r="I6" s="135"/>
      <c r="J6" s="14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</row>
    <row r="7" spans="1:28" s="131" customFormat="1" ht="82.5" customHeight="1" x14ac:dyDescent="0.25">
      <c r="A7" s="244" t="s">
        <v>200</v>
      </c>
      <c r="B7" s="245"/>
      <c r="C7" s="245"/>
      <c r="D7" s="245"/>
      <c r="E7" s="245"/>
      <c r="F7" s="245"/>
      <c r="G7" s="245"/>
      <c r="H7" s="245"/>
      <c r="I7" s="245"/>
      <c r="J7" s="246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</row>
    <row r="8" spans="1:28" s="131" customFormat="1" ht="21.75" thickBot="1" x14ac:dyDescent="0.3">
      <c r="A8" s="132"/>
      <c r="B8" s="133"/>
      <c r="C8" s="133"/>
      <c r="D8" s="133"/>
      <c r="E8" s="133"/>
      <c r="F8" s="133"/>
      <c r="G8" s="134"/>
      <c r="H8" s="135"/>
      <c r="I8" s="135"/>
      <c r="J8" s="14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</row>
    <row r="9" spans="1:28" s="131" customFormat="1" ht="19.5" thickBot="1" x14ac:dyDescent="0.3">
      <c r="A9" s="234" t="s">
        <v>0</v>
      </c>
      <c r="B9" s="235"/>
      <c r="C9" s="234" t="s">
        <v>79</v>
      </c>
      <c r="D9" s="235"/>
      <c r="E9" s="234" t="s">
        <v>80</v>
      </c>
      <c r="F9" s="235"/>
      <c r="G9" s="146" t="s">
        <v>82</v>
      </c>
      <c r="H9" s="147" t="s">
        <v>182</v>
      </c>
      <c r="I9" s="148" t="s">
        <v>183</v>
      </c>
      <c r="J9" s="149" t="s">
        <v>184</v>
      </c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</row>
    <row r="10" spans="1:28" s="131" customFormat="1" ht="21.75" hidden="1" thickBot="1" x14ac:dyDescent="0.3">
      <c r="A10" s="132"/>
      <c r="B10" s="133"/>
      <c r="C10" s="133"/>
      <c r="D10" s="133"/>
      <c r="E10" s="133"/>
      <c r="F10" s="133"/>
      <c r="G10" s="134"/>
      <c r="H10" s="135"/>
      <c r="I10" s="135"/>
      <c r="J10" s="14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</row>
    <row r="11" spans="1:28" ht="16.5" thickBot="1" x14ac:dyDescent="0.3">
      <c r="A11" s="150" t="s">
        <v>11</v>
      </c>
      <c r="B11" s="151"/>
      <c r="C11" s="152" t="str">
        <f t="shared" ref="C11:C20" ca="1" si="0">IFERROR(INDEX(NIV_A,ROW()-10,3),"")</f>
        <v/>
      </c>
      <c r="D11" s="153"/>
      <c r="E11" s="228" t="str">
        <f t="shared" ref="E11:E20" ca="1" si="1">IFERROR(INDEX(NIV_A,ROW()-10,4),"")</f>
        <v/>
      </c>
      <c r="F11" s="228"/>
      <c r="G11" s="154" t="str">
        <f t="shared" ref="G11:G20" ca="1" si="2">IFERROR(INDEX(NIV_A,ROW()-10,6),"")</f>
        <v/>
      </c>
      <c r="H11" s="153" t="str">
        <f t="shared" ref="H11:H20" ca="1" si="3">IF(E11="","",IF(MID($C$5,1,3)="Oui",INDEX(NIV_A,ROW()-10,8),IF(MID($C$5,1,3)="Non",INDEX(NIV_A,ROW()-10,7),"ADH ?")))</f>
        <v/>
      </c>
      <c r="I11" s="155"/>
      <c r="J11" s="156" t="str">
        <f ca="1">IFERROR(H11*I11,"")</f>
        <v/>
      </c>
      <c r="M11" s="158"/>
    </row>
    <row r="12" spans="1:28" x14ac:dyDescent="0.25">
      <c r="A12" s="160"/>
      <c r="B12" s="153"/>
      <c r="C12" s="152" t="str">
        <f t="shared" ca="1" si="0"/>
        <v/>
      </c>
      <c r="D12" s="153"/>
      <c r="E12" s="228" t="str">
        <f t="shared" ca="1" si="1"/>
        <v/>
      </c>
      <c r="F12" s="228"/>
      <c r="G12" s="154" t="str">
        <f t="shared" ca="1" si="2"/>
        <v/>
      </c>
      <c r="H12" s="153" t="str">
        <f t="shared" ref="H12:H19" ca="1" si="4">IF(E12="","",IF(MID($C$5,1,3)="Oui",INDEX(NIV_A,ROW()-10,8),IF(MID($C$5,1,3)="Non",INDEX(NIV_A,ROW()-10,7),"ADH ?")))</f>
        <v/>
      </c>
      <c r="I12" s="155"/>
      <c r="J12" s="156" t="str">
        <f t="shared" ref="J12:J31" ca="1" si="5">IFERROR(H12*I12,"")</f>
        <v/>
      </c>
    </row>
    <row r="13" spans="1:28" x14ac:dyDescent="0.25">
      <c r="A13" s="160"/>
      <c r="B13" s="153"/>
      <c r="C13" s="152" t="str">
        <f t="shared" ca="1" si="0"/>
        <v/>
      </c>
      <c r="D13" s="153"/>
      <c r="E13" s="228" t="str">
        <f t="shared" ca="1" si="1"/>
        <v/>
      </c>
      <c r="F13" s="228"/>
      <c r="G13" s="154" t="str">
        <f t="shared" ca="1" si="2"/>
        <v/>
      </c>
      <c r="H13" s="153" t="str">
        <f t="shared" ca="1" si="4"/>
        <v/>
      </c>
      <c r="I13" s="155"/>
      <c r="J13" s="156" t="str">
        <f t="shared" ca="1" si="5"/>
        <v/>
      </c>
    </row>
    <row r="14" spans="1:28" x14ac:dyDescent="0.25">
      <c r="A14" s="160"/>
      <c r="B14" s="153"/>
      <c r="C14" s="152" t="str">
        <f t="shared" ca="1" si="0"/>
        <v/>
      </c>
      <c r="D14" s="153"/>
      <c r="E14" s="228" t="str">
        <f t="shared" ca="1" si="1"/>
        <v/>
      </c>
      <c r="F14" s="228"/>
      <c r="G14" s="154" t="str">
        <f t="shared" ca="1" si="2"/>
        <v/>
      </c>
      <c r="H14" s="153" t="str">
        <f t="shared" ca="1" si="4"/>
        <v/>
      </c>
      <c r="I14" s="155"/>
      <c r="J14" s="156" t="str">
        <f t="shared" ca="1" si="5"/>
        <v/>
      </c>
    </row>
    <row r="15" spans="1:28" x14ac:dyDescent="0.25">
      <c r="A15" s="160"/>
      <c r="B15" s="153"/>
      <c r="C15" s="152" t="str">
        <f t="shared" ca="1" si="0"/>
        <v/>
      </c>
      <c r="D15" s="153"/>
      <c r="E15" s="228" t="str">
        <f t="shared" ca="1" si="1"/>
        <v/>
      </c>
      <c r="F15" s="228"/>
      <c r="G15" s="154" t="str">
        <f t="shared" ca="1" si="2"/>
        <v/>
      </c>
      <c r="H15" s="153" t="str">
        <f t="shared" ca="1" si="4"/>
        <v/>
      </c>
      <c r="I15" s="155"/>
      <c r="J15" s="156" t="str">
        <f t="shared" ca="1" si="5"/>
        <v/>
      </c>
    </row>
    <row r="16" spans="1:28" x14ac:dyDescent="0.25">
      <c r="A16" s="160"/>
      <c r="B16" s="153"/>
      <c r="C16" s="152" t="str">
        <f t="shared" ca="1" si="0"/>
        <v/>
      </c>
      <c r="D16" s="153"/>
      <c r="E16" s="228" t="str">
        <f t="shared" ca="1" si="1"/>
        <v/>
      </c>
      <c r="F16" s="228"/>
      <c r="G16" s="154" t="str">
        <f t="shared" ca="1" si="2"/>
        <v/>
      </c>
      <c r="H16" s="153" t="str">
        <f t="shared" ca="1" si="4"/>
        <v/>
      </c>
      <c r="I16" s="155"/>
      <c r="J16" s="156" t="str">
        <f t="shared" ca="1" si="5"/>
        <v/>
      </c>
    </row>
    <row r="17" spans="1:28" x14ac:dyDescent="0.25">
      <c r="A17" s="160"/>
      <c r="B17" s="153"/>
      <c r="C17" s="152" t="str">
        <f t="shared" ca="1" si="0"/>
        <v/>
      </c>
      <c r="D17" s="153"/>
      <c r="E17" s="228" t="str">
        <f t="shared" ca="1" si="1"/>
        <v/>
      </c>
      <c r="F17" s="228"/>
      <c r="G17" s="154" t="str">
        <f t="shared" ca="1" si="2"/>
        <v/>
      </c>
      <c r="H17" s="153" t="str">
        <f t="shared" ca="1" si="4"/>
        <v/>
      </c>
      <c r="I17" s="155"/>
      <c r="J17" s="156" t="str">
        <f t="shared" ca="1" si="5"/>
        <v/>
      </c>
    </row>
    <row r="18" spans="1:28" x14ac:dyDescent="0.25">
      <c r="A18" s="160"/>
      <c r="B18" s="153"/>
      <c r="C18" s="152" t="str">
        <f t="shared" ca="1" si="0"/>
        <v/>
      </c>
      <c r="D18" s="153"/>
      <c r="E18" s="228" t="str">
        <f t="shared" ca="1" si="1"/>
        <v/>
      </c>
      <c r="F18" s="228"/>
      <c r="G18" s="154" t="str">
        <f t="shared" ca="1" si="2"/>
        <v/>
      </c>
      <c r="H18" s="153" t="str">
        <f t="shared" ca="1" si="4"/>
        <v/>
      </c>
      <c r="I18" s="155"/>
      <c r="J18" s="156" t="str">
        <f t="shared" ca="1" si="5"/>
        <v/>
      </c>
    </row>
    <row r="19" spans="1:28" x14ac:dyDescent="0.25">
      <c r="A19" s="160"/>
      <c r="B19" s="153"/>
      <c r="C19" s="152" t="str">
        <f t="shared" ca="1" si="0"/>
        <v/>
      </c>
      <c r="D19" s="153"/>
      <c r="E19" s="228" t="str">
        <f t="shared" ca="1" si="1"/>
        <v/>
      </c>
      <c r="F19" s="228"/>
      <c r="G19" s="154" t="str">
        <f t="shared" ca="1" si="2"/>
        <v/>
      </c>
      <c r="H19" s="153" t="str">
        <f t="shared" ca="1" si="4"/>
        <v/>
      </c>
      <c r="I19" s="155"/>
      <c r="J19" s="156" t="str">
        <f t="shared" ca="1" si="5"/>
        <v/>
      </c>
    </row>
    <row r="20" spans="1:28" x14ac:dyDescent="0.25">
      <c r="A20" s="161"/>
      <c r="B20" s="162"/>
      <c r="C20" s="163" t="str">
        <f t="shared" ca="1" si="0"/>
        <v/>
      </c>
      <c r="D20" s="162"/>
      <c r="E20" s="233" t="str">
        <f t="shared" ca="1" si="1"/>
        <v/>
      </c>
      <c r="F20" s="233"/>
      <c r="G20" s="164" t="str">
        <f t="shared" ca="1" si="2"/>
        <v/>
      </c>
      <c r="H20" s="162" t="str">
        <f t="shared" ca="1" si="3"/>
        <v/>
      </c>
      <c r="I20" s="165"/>
      <c r="J20" s="166" t="str">
        <f t="shared" ca="1" si="5"/>
        <v/>
      </c>
    </row>
    <row r="21" spans="1:28" s="173" customFormat="1" ht="16.5" thickBot="1" x14ac:dyDescent="0.3">
      <c r="A21" s="167"/>
      <c r="B21" s="168"/>
      <c r="C21" s="169"/>
      <c r="D21" s="168"/>
      <c r="E21" s="168"/>
      <c r="F21" s="168"/>
      <c r="G21" s="170"/>
      <c r="H21" s="171"/>
      <c r="I21" s="171"/>
      <c r="J21" s="172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</row>
    <row r="22" spans="1:28" ht="16.5" thickBot="1" x14ac:dyDescent="0.3">
      <c r="A22" s="150" t="s">
        <v>11</v>
      </c>
      <c r="B22" s="174"/>
      <c r="C22" s="152" t="str">
        <f t="shared" ref="C22:C30" ca="1" si="6">IFERROR(INDEX(NIV_B,ROW()-21,3),"")</f>
        <v/>
      </c>
      <c r="D22" s="153"/>
      <c r="E22" s="228" t="str">
        <f t="shared" ref="E22:E30" ca="1" si="7">IFERROR(INDEX(NIV_B,ROW()-21,4),"")</f>
        <v/>
      </c>
      <c r="F22" s="228"/>
      <c r="G22" s="154" t="str">
        <f t="shared" ref="G22:G30" ca="1" si="8">IFERROR(INDEX(NIV_B,ROW()-21,6),"")</f>
        <v/>
      </c>
      <c r="H22" s="153" t="str">
        <f t="shared" ref="H22:H30" ca="1" si="9">IF(E22="","",IF(MID($C$5,1,3)="Oui",INDEX(NIV_B,ROW()-21,8),IF(MID($C$5,1,3)="Non",INDEX(NIV_B,ROW()-21,7),"ADH ?")))</f>
        <v/>
      </c>
      <c r="I22" s="155"/>
      <c r="J22" s="156" t="str">
        <f t="shared" ca="1" si="5"/>
        <v/>
      </c>
    </row>
    <row r="23" spans="1:28" x14ac:dyDescent="0.25">
      <c r="A23" s="160"/>
      <c r="B23" s="153"/>
      <c r="C23" s="152" t="str">
        <f t="shared" ca="1" si="6"/>
        <v/>
      </c>
      <c r="D23" s="153"/>
      <c r="E23" s="228" t="str">
        <f t="shared" ca="1" si="7"/>
        <v/>
      </c>
      <c r="F23" s="228"/>
      <c r="G23" s="154" t="str">
        <f t="shared" ca="1" si="8"/>
        <v/>
      </c>
      <c r="H23" s="153" t="str">
        <f t="shared" ca="1" si="9"/>
        <v/>
      </c>
      <c r="I23" s="155"/>
      <c r="J23" s="156" t="str">
        <f t="shared" ca="1" si="5"/>
        <v/>
      </c>
    </row>
    <row r="24" spans="1:28" x14ac:dyDescent="0.25">
      <c r="A24" s="160"/>
      <c r="B24" s="153"/>
      <c r="C24" s="152" t="str">
        <f t="shared" ca="1" si="6"/>
        <v/>
      </c>
      <c r="D24" s="153"/>
      <c r="E24" s="228" t="str">
        <f t="shared" ca="1" si="7"/>
        <v/>
      </c>
      <c r="F24" s="228"/>
      <c r="G24" s="154" t="str">
        <f t="shared" ca="1" si="8"/>
        <v/>
      </c>
      <c r="H24" s="153" t="str">
        <f t="shared" ca="1" si="9"/>
        <v/>
      </c>
      <c r="I24" s="155"/>
      <c r="J24" s="156" t="str">
        <f t="shared" ca="1" si="5"/>
        <v/>
      </c>
    </row>
    <row r="25" spans="1:28" x14ac:dyDescent="0.25">
      <c r="A25" s="160"/>
      <c r="B25" s="153"/>
      <c r="C25" s="152" t="str">
        <f t="shared" ca="1" si="6"/>
        <v/>
      </c>
      <c r="D25" s="153"/>
      <c r="E25" s="228" t="str">
        <f t="shared" ca="1" si="7"/>
        <v/>
      </c>
      <c r="F25" s="228"/>
      <c r="G25" s="154" t="str">
        <f t="shared" ca="1" si="8"/>
        <v/>
      </c>
      <c r="H25" s="153" t="str">
        <f t="shared" ca="1" si="9"/>
        <v/>
      </c>
      <c r="I25" s="155"/>
      <c r="J25" s="156" t="str">
        <f t="shared" ca="1" si="5"/>
        <v/>
      </c>
    </row>
    <row r="26" spans="1:28" x14ac:dyDescent="0.25">
      <c r="A26" s="160"/>
      <c r="B26" s="153"/>
      <c r="C26" s="152" t="str">
        <f t="shared" ca="1" si="6"/>
        <v/>
      </c>
      <c r="D26" s="153"/>
      <c r="E26" s="228" t="str">
        <f t="shared" ca="1" si="7"/>
        <v/>
      </c>
      <c r="F26" s="228"/>
      <c r="G26" s="154" t="str">
        <f t="shared" ca="1" si="8"/>
        <v/>
      </c>
      <c r="H26" s="153" t="str">
        <f t="shared" ca="1" si="9"/>
        <v/>
      </c>
      <c r="I26" s="155"/>
      <c r="J26" s="156" t="str">
        <f t="shared" ca="1" si="5"/>
        <v/>
      </c>
    </row>
    <row r="27" spans="1:28" x14ac:dyDescent="0.25">
      <c r="A27" s="160"/>
      <c r="B27" s="153"/>
      <c r="C27" s="152" t="str">
        <f t="shared" ca="1" si="6"/>
        <v/>
      </c>
      <c r="D27" s="153"/>
      <c r="E27" s="228" t="str">
        <f t="shared" ca="1" si="7"/>
        <v/>
      </c>
      <c r="F27" s="228"/>
      <c r="G27" s="154" t="str">
        <f t="shared" ca="1" si="8"/>
        <v/>
      </c>
      <c r="H27" s="153" t="str">
        <f t="shared" ca="1" si="9"/>
        <v/>
      </c>
      <c r="I27" s="155"/>
      <c r="J27" s="156" t="str">
        <f t="shared" ca="1" si="5"/>
        <v/>
      </c>
    </row>
    <row r="28" spans="1:28" x14ac:dyDescent="0.25">
      <c r="A28" s="160"/>
      <c r="B28" s="153"/>
      <c r="C28" s="152" t="str">
        <f t="shared" ca="1" si="6"/>
        <v/>
      </c>
      <c r="D28" s="153"/>
      <c r="E28" s="228" t="str">
        <f t="shared" ca="1" si="7"/>
        <v/>
      </c>
      <c r="F28" s="228"/>
      <c r="G28" s="154" t="str">
        <f t="shared" ca="1" si="8"/>
        <v/>
      </c>
      <c r="H28" s="153" t="str">
        <f t="shared" ca="1" si="9"/>
        <v/>
      </c>
      <c r="I28" s="155"/>
      <c r="J28" s="156" t="str">
        <f t="shared" ca="1" si="5"/>
        <v/>
      </c>
    </row>
    <row r="29" spans="1:28" x14ac:dyDescent="0.25">
      <c r="A29" s="160"/>
      <c r="B29" s="153"/>
      <c r="C29" s="152" t="str">
        <f t="shared" ca="1" si="6"/>
        <v/>
      </c>
      <c r="D29" s="153"/>
      <c r="E29" s="228" t="str">
        <f t="shared" ca="1" si="7"/>
        <v/>
      </c>
      <c r="F29" s="228"/>
      <c r="G29" s="154" t="str">
        <f t="shared" ca="1" si="8"/>
        <v/>
      </c>
      <c r="H29" s="153" t="str">
        <f t="shared" ca="1" si="9"/>
        <v/>
      </c>
      <c r="I29" s="155"/>
      <c r="J29" s="156" t="str">
        <f t="shared" ca="1" si="5"/>
        <v/>
      </c>
    </row>
    <row r="30" spans="1:28" x14ac:dyDescent="0.25">
      <c r="A30" s="160"/>
      <c r="B30" s="153"/>
      <c r="C30" s="152" t="str">
        <f t="shared" ca="1" si="6"/>
        <v/>
      </c>
      <c r="D30" s="153"/>
      <c r="E30" s="228" t="str">
        <f t="shared" ca="1" si="7"/>
        <v/>
      </c>
      <c r="F30" s="228"/>
      <c r="G30" s="154" t="str">
        <f t="shared" ca="1" si="8"/>
        <v/>
      </c>
      <c r="H30" s="153" t="str">
        <f t="shared" ca="1" si="9"/>
        <v/>
      </c>
      <c r="I30" s="155"/>
      <c r="J30" s="156" t="str">
        <f t="shared" ca="1" si="5"/>
        <v/>
      </c>
    </row>
    <row r="31" spans="1:28" x14ac:dyDescent="0.25">
      <c r="A31" s="161"/>
      <c r="B31" s="162"/>
      <c r="C31" s="163" t="str">
        <f t="shared" ref="C31" ca="1" si="10">IFERROR(INDEX(NIV_B,ROW()-19,3),"")</f>
        <v/>
      </c>
      <c r="D31" s="162"/>
      <c r="E31" s="233" t="str">
        <f t="shared" ref="E31" ca="1" si="11">IFERROR(INDEX(NIV_B,ROW()-19,4),"")</f>
        <v/>
      </c>
      <c r="F31" s="233"/>
      <c r="G31" s="164" t="str">
        <f t="shared" ref="G31" ca="1" si="12">IFERROR(INDEX(NIV_B,ROW()-19,6),"")</f>
        <v/>
      </c>
      <c r="H31" s="162" t="str">
        <f t="shared" ref="H31" ca="1" si="13">IF(E31="","",IF(MID($C$5,1,3)="Oui",INDEX(NIV_B,ROW()-19,8),IF(MID($C$5,1,3)="Non",INDEX(NIV_B,ROW()-19,7),"ADH ?")))</f>
        <v/>
      </c>
      <c r="I31" s="165"/>
      <c r="J31" s="166" t="str">
        <f t="shared" ca="1" si="5"/>
        <v/>
      </c>
    </row>
    <row r="32" spans="1:28" s="173" customFormat="1" ht="16.5" thickBot="1" x14ac:dyDescent="0.3">
      <c r="A32" s="167"/>
      <c r="B32" s="168"/>
      <c r="C32" s="169"/>
      <c r="D32" s="168"/>
      <c r="E32" s="168"/>
      <c r="F32" s="168"/>
      <c r="G32" s="170"/>
      <c r="H32" s="171"/>
      <c r="I32" s="171"/>
      <c r="J32" s="172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</row>
    <row r="33" spans="1:28" ht="16.5" thickBot="1" x14ac:dyDescent="0.3">
      <c r="A33" s="150" t="s">
        <v>11</v>
      </c>
      <c r="B33" s="174"/>
      <c r="C33" s="152" t="str">
        <f t="shared" ref="C33:C41" ca="1" si="14">IFERROR(INDEX(NIV_C,ROW()-32,3),"")</f>
        <v/>
      </c>
      <c r="D33" s="153"/>
      <c r="E33" s="228" t="str">
        <f t="shared" ref="E33:E41" ca="1" si="15">IFERROR(INDEX(NIV_C,ROW()-32,4),"")</f>
        <v/>
      </c>
      <c r="F33" s="228"/>
      <c r="G33" s="154" t="str">
        <f t="shared" ref="G33:G41" ca="1" si="16">IFERROR(INDEX(NIV_C,ROW()-32,6),"")</f>
        <v/>
      </c>
      <c r="H33" s="153" t="str">
        <f t="shared" ref="H33:H41" ca="1" si="17">IF(E33="","",IF(MID($C$5,1,3)="Oui",INDEX(NIV_C,ROW()-32,8),IF(MID($C$5,1,3)="Non",INDEX(NIV_C,ROW()-32,7),"ADH ?")))</f>
        <v/>
      </c>
      <c r="I33" s="155"/>
      <c r="J33" s="156" t="str">
        <f ca="1">IFERROR(H33*I33,"")</f>
        <v/>
      </c>
      <c r="M33" s="158"/>
    </row>
    <row r="34" spans="1:28" ht="15.75" customHeight="1" x14ac:dyDescent="0.25">
      <c r="A34" s="160"/>
      <c r="B34" s="153"/>
      <c r="C34" s="152" t="str">
        <f t="shared" ca="1" si="14"/>
        <v/>
      </c>
      <c r="D34" s="153"/>
      <c r="E34" s="228" t="str">
        <f t="shared" ca="1" si="15"/>
        <v/>
      </c>
      <c r="F34" s="228"/>
      <c r="G34" s="154" t="str">
        <f t="shared" ca="1" si="16"/>
        <v/>
      </c>
      <c r="H34" s="153" t="str">
        <f t="shared" ca="1" si="17"/>
        <v/>
      </c>
      <c r="I34" s="155"/>
      <c r="J34" s="156" t="str">
        <f t="shared" ref="J34:J42" ca="1" si="18">IFERROR(H34*I34,"")</f>
        <v/>
      </c>
    </row>
    <row r="35" spans="1:28" ht="15.75" customHeight="1" x14ac:dyDescent="0.25">
      <c r="A35" s="160"/>
      <c r="B35" s="153"/>
      <c r="C35" s="152" t="str">
        <f t="shared" ca="1" si="14"/>
        <v/>
      </c>
      <c r="D35" s="153"/>
      <c r="E35" s="228" t="str">
        <f t="shared" ca="1" si="15"/>
        <v/>
      </c>
      <c r="F35" s="228"/>
      <c r="G35" s="154" t="str">
        <f t="shared" ca="1" si="16"/>
        <v/>
      </c>
      <c r="H35" s="153" t="str">
        <f t="shared" ca="1" si="17"/>
        <v/>
      </c>
      <c r="I35" s="155"/>
      <c r="J35" s="156" t="str">
        <f t="shared" ca="1" si="18"/>
        <v/>
      </c>
    </row>
    <row r="36" spans="1:28" x14ac:dyDescent="0.25">
      <c r="A36" s="160"/>
      <c r="B36" s="153"/>
      <c r="C36" s="152" t="str">
        <f t="shared" ca="1" si="14"/>
        <v/>
      </c>
      <c r="D36" s="153"/>
      <c r="E36" s="228" t="str">
        <f t="shared" ca="1" si="15"/>
        <v/>
      </c>
      <c r="F36" s="228"/>
      <c r="G36" s="154" t="str">
        <f t="shared" ca="1" si="16"/>
        <v/>
      </c>
      <c r="H36" s="153" t="str">
        <f t="shared" ca="1" si="17"/>
        <v/>
      </c>
      <c r="I36" s="155"/>
      <c r="J36" s="156" t="str">
        <f t="shared" ca="1" si="18"/>
        <v/>
      </c>
    </row>
    <row r="37" spans="1:28" x14ac:dyDescent="0.25">
      <c r="A37" s="160"/>
      <c r="B37" s="153"/>
      <c r="C37" s="152" t="str">
        <f t="shared" ca="1" si="14"/>
        <v/>
      </c>
      <c r="D37" s="153"/>
      <c r="E37" s="228" t="str">
        <f t="shared" ca="1" si="15"/>
        <v/>
      </c>
      <c r="F37" s="228"/>
      <c r="G37" s="154" t="str">
        <f t="shared" ca="1" si="16"/>
        <v/>
      </c>
      <c r="H37" s="153" t="str">
        <f t="shared" ca="1" si="17"/>
        <v/>
      </c>
      <c r="I37" s="155"/>
      <c r="J37" s="156" t="str">
        <f t="shared" ca="1" si="18"/>
        <v/>
      </c>
    </row>
    <row r="38" spans="1:28" x14ac:dyDescent="0.25">
      <c r="A38" s="160"/>
      <c r="B38" s="153"/>
      <c r="C38" s="152" t="str">
        <f t="shared" ca="1" si="14"/>
        <v/>
      </c>
      <c r="D38" s="153"/>
      <c r="E38" s="228" t="str">
        <f t="shared" ca="1" si="15"/>
        <v/>
      </c>
      <c r="F38" s="228"/>
      <c r="G38" s="154" t="str">
        <f t="shared" ca="1" si="16"/>
        <v/>
      </c>
      <c r="H38" s="153" t="str">
        <f t="shared" ca="1" si="17"/>
        <v/>
      </c>
      <c r="I38" s="155"/>
      <c r="J38" s="156" t="str">
        <f t="shared" ca="1" si="18"/>
        <v/>
      </c>
    </row>
    <row r="39" spans="1:28" x14ac:dyDescent="0.25">
      <c r="A39" s="160"/>
      <c r="B39" s="153"/>
      <c r="C39" s="152" t="str">
        <f t="shared" ca="1" si="14"/>
        <v/>
      </c>
      <c r="D39" s="153"/>
      <c r="E39" s="228" t="str">
        <f t="shared" ca="1" si="15"/>
        <v/>
      </c>
      <c r="F39" s="228"/>
      <c r="G39" s="154" t="str">
        <f t="shared" ca="1" si="16"/>
        <v/>
      </c>
      <c r="H39" s="153" t="str">
        <f t="shared" ca="1" si="17"/>
        <v/>
      </c>
      <c r="I39" s="155"/>
      <c r="J39" s="156" t="str">
        <f t="shared" ca="1" si="18"/>
        <v/>
      </c>
    </row>
    <row r="40" spans="1:28" x14ac:dyDescent="0.25">
      <c r="A40" s="160"/>
      <c r="B40" s="153"/>
      <c r="C40" s="152" t="str">
        <f t="shared" ca="1" si="14"/>
        <v/>
      </c>
      <c r="D40" s="153"/>
      <c r="E40" s="228" t="str">
        <f t="shared" ca="1" si="15"/>
        <v/>
      </c>
      <c r="F40" s="228"/>
      <c r="G40" s="154" t="str">
        <f t="shared" ca="1" si="16"/>
        <v/>
      </c>
      <c r="H40" s="153" t="str">
        <f t="shared" ca="1" si="17"/>
        <v/>
      </c>
      <c r="I40" s="155"/>
      <c r="J40" s="156" t="str">
        <f t="shared" ca="1" si="18"/>
        <v/>
      </c>
    </row>
    <row r="41" spans="1:28" x14ac:dyDescent="0.25">
      <c r="A41" s="160"/>
      <c r="B41" s="153"/>
      <c r="C41" s="152" t="str">
        <f t="shared" ca="1" si="14"/>
        <v/>
      </c>
      <c r="D41" s="153"/>
      <c r="E41" s="228" t="str">
        <f t="shared" ca="1" si="15"/>
        <v/>
      </c>
      <c r="F41" s="228"/>
      <c r="G41" s="154" t="str">
        <f t="shared" ca="1" si="16"/>
        <v/>
      </c>
      <c r="H41" s="153" t="str">
        <f t="shared" ca="1" si="17"/>
        <v/>
      </c>
      <c r="I41" s="155"/>
      <c r="J41" s="156" t="str">
        <f t="shared" ca="1" si="18"/>
        <v/>
      </c>
    </row>
    <row r="42" spans="1:28" x14ac:dyDescent="0.25">
      <c r="A42" s="161"/>
      <c r="B42" s="162"/>
      <c r="C42" s="163" t="str">
        <f t="shared" ref="C42" ca="1" si="19">IFERROR(INDEX(NIV_C,ROW()-28,3),"")</f>
        <v/>
      </c>
      <c r="D42" s="162"/>
      <c r="E42" s="233" t="str">
        <f t="shared" ref="E42" ca="1" si="20">IFERROR(INDEX(NIV_C,ROW()-28,4),"")</f>
        <v/>
      </c>
      <c r="F42" s="233"/>
      <c r="G42" s="164" t="str">
        <f t="shared" ref="G42" ca="1" si="21">IFERROR(INDEX(NIV_C,ROW()-28,6),"")</f>
        <v/>
      </c>
      <c r="H42" s="162" t="str">
        <f t="shared" ref="H42" ca="1" si="22">IF(E42="","",IF(MID($C$5,1,3)="Oui",INDEX(NIV_C,ROW()-28,8),IF(MID($C$5,1,3)="Non",INDEX(NIV_C,ROW()-28,7),"ADH ?")))</f>
        <v/>
      </c>
      <c r="I42" s="165"/>
      <c r="J42" s="166" t="str">
        <f t="shared" ca="1" si="18"/>
        <v/>
      </c>
    </row>
    <row r="43" spans="1:28" s="173" customFormat="1" ht="16.5" thickBot="1" x14ac:dyDescent="0.3">
      <c r="A43" s="167"/>
      <c r="B43" s="168"/>
      <c r="C43" s="169"/>
      <c r="D43" s="168"/>
      <c r="E43" s="168"/>
      <c r="F43" s="168"/>
      <c r="G43" s="170"/>
      <c r="H43" s="171"/>
      <c r="I43" s="171"/>
      <c r="J43" s="172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</row>
    <row r="44" spans="1:28" ht="16.5" thickBot="1" x14ac:dyDescent="0.3">
      <c r="A44" s="150" t="s">
        <v>11</v>
      </c>
      <c r="B44" s="174"/>
      <c r="C44" s="152" t="str">
        <f t="shared" ref="C44:C52" ca="1" si="23">IFERROR(INDEX(NIV_D,ROW()-43,3),"")</f>
        <v/>
      </c>
      <c r="D44" s="153"/>
      <c r="E44" s="228" t="str">
        <f t="shared" ref="E44:E52" ca="1" si="24">IFERROR(INDEX(NIV_D,ROW()-43,4),"")</f>
        <v/>
      </c>
      <c r="F44" s="228"/>
      <c r="G44" s="154" t="str">
        <f t="shared" ref="G44:G52" ca="1" si="25">IFERROR(INDEX(NIV_D,ROW()-43,6),"")</f>
        <v/>
      </c>
      <c r="H44" s="153" t="str">
        <f t="shared" ref="H44:H52" ca="1" si="26">IF(E44="","",IF(MID($C$5,1,3)="Oui",INDEX(NIV_D,ROW()-43,8),IF(MID($C$5,1,3)="Non",INDEX(NIV_D,ROW()-43,7),"ADH ?")))</f>
        <v/>
      </c>
      <c r="I44" s="155"/>
      <c r="J44" s="156" t="str">
        <f ca="1">IFERROR(H44*I44,"")</f>
        <v/>
      </c>
      <c r="M44" s="158"/>
    </row>
    <row r="45" spans="1:28" ht="15.75" customHeight="1" x14ac:dyDescent="0.25">
      <c r="A45" s="160"/>
      <c r="B45" s="153"/>
      <c r="C45" s="152" t="str">
        <f t="shared" ca="1" si="23"/>
        <v/>
      </c>
      <c r="D45" s="153"/>
      <c r="E45" s="228" t="str">
        <f t="shared" ca="1" si="24"/>
        <v/>
      </c>
      <c r="F45" s="228"/>
      <c r="G45" s="154" t="str">
        <f t="shared" ca="1" si="25"/>
        <v/>
      </c>
      <c r="H45" s="153" t="str">
        <f t="shared" ca="1" si="26"/>
        <v/>
      </c>
      <c r="I45" s="155"/>
      <c r="J45" s="156" t="str">
        <f t="shared" ref="J45:J52" ca="1" si="27">IFERROR(H45*I45,"")</f>
        <v/>
      </c>
    </row>
    <row r="46" spans="1:28" ht="15.75" customHeight="1" x14ac:dyDescent="0.25">
      <c r="A46" s="160"/>
      <c r="B46" s="153"/>
      <c r="C46" s="152" t="str">
        <f t="shared" ca="1" si="23"/>
        <v/>
      </c>
      <c r="D46" s="153"/>
      <c r="E46" s="228" t="str">
        <f t="shared" ca="1" si="24"/>
        <v/>
      </c>
      <c r="F46" s="228"/>
      <c r="G46" s="154" t="str">
        <f t="shared" ca="1" si="25"/>
        <v/>
      </c>
      <c r="H46" s="153" t="str">
        <f t="shared" ca="1" si="26"/>
        <v/>
      </c>
      <c r="I46" s="155"/>
      <c r="J46" s="156" t="str">
        <f t="shared" ca="1" si="27"/>
        <v/>
      </c>
    </row>
    <row r="47" spans="1:28" ht="15.75" customHeight="1" x14ac:dyDescent="0.25">
      <c r="A47" s="160"/>
      <c r="B47" s="153"/>
      <c r="C47" s="152" t="str">
        <f t="shared" ca="1" si="23"/>
        <v/>
      </c>
      <c r="D47" s="153"/>
      <c r="E47" s="228" t="str">
        <f t="shared" ca="1" si="24"/>
        <v/>
      </c>
      <c r="F47" s="228"/>
      <c r="G47" s="154" t="str">
        <f t="shared" ca="1" si="25"/>
        <v/>
      </c>
      <c r="H47" s="153" t="str">
        <f t="shared" ca="1" si="26"/>
        <v/>
      </c>
      <c r="I47" s="155"/>
      <c r="J47" s="156" t="str">
        <f t="shared" ca="1" si="27"/>
        <v/>
      </c>
    </row>
    <row r="48" spans="1:28" ht="15.75" customHeight="1" x14ac:dyDescent="0.25">
      <c r="A48" s="160"/>
      <c r="B48" s="153"/>
      <c r="C48" s="152" t="str">
        <f t="shared" ca="1" si="23"/>
        <v/>
      </c>
      <c r="D48" s="153"/>
      <c r="E48" s="228" t="str">
        <f t="shared" ca="1" si="24"/>
        <v/>
      </c>
      <c r="F48" s="228"/>
      <c r="G48" s="154" t="str">
        <f t="shared" ca="1" si="25"/>
        <v/>
      </c>
      <c r="H48" s="153" t="str">
        <f t="shared" ca="1" si="26"/>
        <v/>
      </c>
      <c r="I48" s="155"/>
      <c r="J48" s="156" t="str">
        <f t="shared" ca="1" si="27"/>
        <v/>
      </c>
    </row>
    <row r="49" spans="1:28" x14ac:dyDescent="0.25">
      <c r="A49" s="160"/>
      <c r="B49" s="153"/>
      <c r="C49" s="152" t="str">
        <f t="shared" ca="1" si="23"/>
        <v/>
      </c>
      <c r="D49" s="153"/>
      <c r="E49" s="228" t="str">
        <f t="shared" ca="1" si="24"/>
        <v/>
      </c>
      <c r="F49" s="228"/>
      <c r="G49" s="154" t="str">
        <f t="shared" ca="1" si="25"/>
        <v/>
      </c>
      <c r="H49" s="153" t="str">
        <f t="shared" ca="1" si="26"/>
        <v/>
      </c>
      <c r="I49" s="155"/>
      <c r="J49" s="156" t="str">
        <f t="shared" ca="1" si="27"/>
        <v/>
      </c>
    </row>
    <row r="50" spans="1:28" x14ac:dyDescent="0.25">
      <c r="A50" s="160"/>
      <c r="B50" s="153"/>
      <c r="C50" s="152" t="str">
        <f t="shared" ca="1" si="23"/>
        <v/>
      </c>
      <c r="D50" s="153"/>
      <c r="E50" s="228" t="str">
        <f t="shared" ca="1" si="24"/>
        <v/>
      </c>
      <c r="F50" s="228"/>
      <c r="G50" s="154" t="str">
        <f t="shared" ca="1" si="25"/>
        <v/>
      </c>
      <c r="H50" s="153" t="str">
        <f t="shared" ca="1" si="26"/>
        <v/>
      </c>
      <c r="I50" s="155"/>
      <c r="J50" s="156" t="str">
        <f t="shared" ca="1" si="27"/>
        <v/>
      </c>
    </row>
    <row r="51" spans="1:28" x14ac:dyDescent="0.25">
      <c r="A51" s="160"/>
      <c r="B51" s="153"/>
      <c r="C51" s="152" t="str">
        <f t="shared" ca="1" si="23"/>
        <v/>
      </c>
      <c r="D51" s="153"/>
      <c r="E51" s="228" t="str">
        <f t="shared" ca="1" si="24"/>
        <v/>
      </c>
      <c r="F51" s="228"/>
      <c r="G51" s="154" t="str">
        <f t="shared" ca="1" si="25"/>
        <v/>
      </c>
      <c r="H51" s="153" t="str">
        <f t="shared" ca="1" si="26"/>
        <v/>
      </c>
      <c r="I51" s="155"/>
      <c r="J51" s="156" t="str">
        <f t="shared" ca="1" si="27"/>
        <v/>
      </c>
    </row>
    <row r="52" spans="1:28" x14ac:dyDescent="0.25">
      <c r="A52" s="160"/>
      <c r="B52" s="153"/>
      <c r="C52" s="152" t="str">
        <f t="shared" ca="1" si="23"/>
        <v/>
      </c>
      <c r="D52" s="153"/>
      <c r="E52" s="228" t="str">
        <f t="shared" ca="1" si="24"/>
        <v/>
      </c>
      <c r="F52" s="228"/>
      <c r="G52" s="154" t="str">
        <f t="shared" ca="1" si="25"/>
        <v/>
      </c>
      <c r="H52" s="153" t="str">
        <f t="shared" ca="1" si="26"/>
        <v/>
      </c>
      <c r="I52" s="155"/>
      <c r="J52" s="156" t="str">
        <f t="shared" ca="1" si="27"/>
        <v/>
      </c>
    </row>
    <row r="53" spans="1:28" ht="16.5" thickBot="1" x14ac:dyDescent="0.3">
      <c r="A53" s="161"/>
      <c r="B53" s="162"/>
      <c r="C53" s="152"/>
      <c r="D53" s="153"/>
      <c r="E53" s="228"/>
      <c r="F53" s="228"/>
      <c r="G53" s="154"/>
      <c r="H53" s="153"/>
      <c r="I53" s="165"/>
      <c r="J53" s="166"/>
    </row>
    <row r="54" spans="1:28" ht="16.5" hidden="1" thickBot="1" x14ac:dyDescent="0.3">
      <c r="A54" s="160"/>
      <c r="B54" s="153"/>
      <c r="C54" s="152"/>
      <c r="D54" s="153"/>
      <c r="E54" s="152"/>
      <c r="F54" s="152"/>
      <c r="G54" s="154"/>
      <c r="H54" s="153"/>
      <c r="I54" s="138"/>
      <c r="J54" s="156"/>
    </row>
    <row r="55" spans="1:28" ht="16.5" hidden="1" thickBot="1" x14ac:dyDescent="0.3">
      <c r="A55" s="160"/>
      <c r="B55" s="153"/>
      <c r="C55" s="152"/>
      <c r="D55" s="153"/>
      <c r="E55" s="152"/>
      <c r="F55" s="152"/>
      <c r="G55" s="154"/>
      <c r="H55" s="153"/>
      <c r="I55" s="138"/>
      <c r="J55" s="156"/>
    </row>
    <row r="56" spans="1:28" ht="16.5" hidden="1" thickBot="1" x14ac:dyDescent="0.3">
      <c r="A56" s="160"/>
      <c r="B56" s="153"/>
      <c r="C56" s="152"/>
      <c r="D56" s="153"/>
      <c r="E56" s="152"/>
      <c r="F56" s="152"/>
      <c r="G56" s="154"/>
      <c r="H56" s="153"/>
      <c r="I56" s="138"/>
      <c r="J56" s="156"/>
    </row>
    <row r="57" spans="1:28" ht="16.5" hidden="1" thickBot="1" x14ac:dyDescent="0.3">
      <c r="A57" s="160"/>
      <c r="B57" s="153"/>
      <c r="C57" s="152"/>
      <c r="D57" s="153"/>
      <c r="E57" s="152"/>
      <c r="F57" s="152"/>
      <c r="G57" s="154"/>
      <c r="H57" s="153"/>
      <c r="I57" s="138"/>
      <c r="J57" s="156"/>
    </row>
    <row r="58" spans="1:28" ht="16.5" hidden="1" thickBot="1" x14ac:dyDescent="0.3">
      <c r="A58" s="160"/>
      <c r="B58" s="153"/>
      <c r="C58" s="152"/>
      <c r="D58" s="153"/>
      <c r="E58" s="152"/>
      <c r="F58" s="152"/>
      <c r="G58" s="154"/>
      <c r="H58" s="153"/>
      <c r="I58" s="138"/>
      <c r="J58" s="156"/>
    </row>
    <row r="59" spans="1:28" ht="16.5" hidden="1" thickBot="1" x14ac:dyDescent="0.3">
      <c r="A59" s="160"/>
      <c r="B59" s="153"/>
      <c r="C59" s="152"/>
      <c r="D59" s="153"/>
      <c r="E59" s="152"/>
      <c r="F59" s="152"/>
      <c r="G59" s="154"/>
      <c r="H59" s="153"/>
      <c r="I59" s="138"/>
      <c r="J59" s="156"/>
    </row>
    <row r="60" spans="1:28" ht="16.5" hidden="1" thickBot="1" x14ac:dyDescent="0.3">
      <c r="A60" s="160"/>
      <c r="B60" s="153"/>
      <c r="C60" s="152"/>
      <c r="D60" s="153"/>
      <c r="E60" s="152"/>
      <c r="F60" s="152"/>
      <c r="G60" s="154"/>
      <c r="H60" s="153"/>
      <c r="I60" s="138"/>
      <c r="J60" s="156"/>
    </row>
    <row r="61" spans="1:28" ht="16.5" hidden="1" thickBot="1" x14ac:dyDescent="0.3">
      <c r="A61" s="160"/>
      <c r="B61" s="153"/>
      <c r="C61" s="152"/>
      <c r="D61" s="153"/>
      <c r="E61" s="152"/>
      <c r="F61" s="152"/>
      <c r="G61" s="154"/>
      <c r="H61" s="153"/>
      <c r="I61" s="138"/>
      <c r="J61" s="156"/>
    </row>
    <row r="62" spans="1:28" ht="16.5" hidden="1" thickBot="1" x14ac:dyDescent="0.3">
      <c r="A62" s="160"/>
      <c r="B62" s="153"/>
      <c r="C62" s="152"/>
      <c r="D62" s="153"/>
      <c r="E62" s="153"/>
      <c r="F62" s="153"/>
      <c r="G62" s="175"/>
      <c r="H62" s="138"/>
      <c r="I62" s="138"/>
      <c r="J62" s="176"/>
    </row>
    <row r="63" spans="1:28" ht="16.5" hidden="1" thickBot="1" x14ac:dyDescent="0.3">
      <c r="A63" s="160"/>
      <c r="B63" s="153"/>
      <c r="C63" s="153"/>
      <c r="D63" s="153"/>
      <c r="E63" s="153"/>
      <c r="F63" s="153"/>
    </row>
    <row r="64" spans="1:28" s="175" customFormat="1" ht="3.6" customHeight="1" thickBot="1" x14ac:dyDescent="0.3">
      <c r="A64" s="179"/>
      <c r="B64" s="180"/>
      <c r="C64" s="180"/>
      <c r="D64" s="180"/>
      <c r="E64" s="180"/>
      <c r="F64" s="180"/>
      <c r="G64" s="180"/>
      <c r="H64" s="181"/>
      <c r="I64" s="181"/>
      <c r="J64" s="182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</row>
    <row r="65" spans="1:28" ht="16.5" thickBot="1" x14ac:dyDescent="0.3">
      <c r="A65" s="184" t="s">
        <v>185</v>
      </c>
      <c r="B65" s="175"/>
      <c r="C65" s="175"/>
      <c r="D65" s="175"/>
      <c r="E65" s="175"/>
      <c r="F65" s="175"/>
      <c r="G65" s="185" t="s">
        <v>186</v>
      </c>
      <c r="H65" s="186"/>
      <c r="I65" s="187">
        <f>SUM(I11:I63)</f>
        <v>0</v>
      </c>
      <c r="J65" s="188">
        <f ca="1">SUM(J11:J63)</f>
        <v>0</v>
      </c>
    </row>
    <row r="66" spans="1:28" s="175" customFormat="1" ht="4.9000000000000004" customHeight="1" thickBot="1" x14ac:dyDescent="0.3">
      <c r="A66" s="189"/>
      <c r="G66" s="179"/>
      <c r="H66" s="181"/>
      <c r="I66" s="181"/>
      <c r="J66" s="182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</row>
    <row r="67" spans="1:28" ht="21.75" customHeight="1" thickBot="1" x14ac:dyDescent="0.3">
      <c r="A67" s="190" t="s">
        <v>187</v>
      </c>
      <c r="B67" s="229"/>
      <c r="C67" s="229"/>
      <c r="D67" s="229"/>
      <c r="E67" s="230"/>
      <c r="F67" s="191"/>
      <c r="G67" s="192" t="s">
        <v>188</v>
      </c>
      <c r="H67" s="138"/>
      <c r="I67" s="138"/>
      <c r="J67" s="193" t="str">
        <f>IF(MID($C$5,1,3)="OUI",$D$85,IF($C$5="?","?","-"))</f>
        <v>?</v>
      </c>
    </row>
    <row r="68" spans="1:28" s="175" customFormat="1" ht="4.9000000000000004" customHeight="1" thickBot="1" x14ac:dyDescent="0.3">
      <c r="A68" s="189"/>
      <c r="G68" s="179"/>
      <c r="H68" s="181"/>
      <c r="I68" s="181"/>
      <c r="J68" s="182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</row>
    <row r="69" spans="1:28" ht="21.75" thickBot="1" x14ac:dyDescent="0.3">
      <c r="A69" s="189"/>
      <c r="B69" s="175"/>
      <c r="C69" s="190" t="s">
        <v>189</v>
      </c>
      <c r="D69" s="231"/>
      <c r="E69" s="232"/>
      <c r="F69" s="175"/>
      <c r="G69" s="192" t="s">
        <v>190</v>
      </c>
      <c r="H69" s="138"/>
      <c r="I69" s="138" t="str">
        <f>IF(C5="OUI Payée","Payée",IF(C5="OUI Non payée","A payer",""))</f>
        <v/>
      </c>
      <c r="J69" s="194" t="str">
        <f>IF($C$5="?","?",IF(MID($C$5,5,1)="à",$D$84,0))</f>
        <v>?</v>
      </c>
    </row>
    <row r="70" spans="1:28" ht="4.9000000000000004" customHeight="1" thickBot="1" x14ac:dyDescent="0.3">
      <c r="A70" s="189"/>
      <c r="B70" s="175"/>
      <c r="C70" s="175"/>
      <c r="D70" s="175"/>
      <c r="E70" s="175"/>
      <c r="F70" s="175"/>
      <c r="G70" s="179"/>
      <c r="H70" s="181"/>
      <c r="I70" s="181"/>
      <c r="J70" s="182"/>
    </row>
    <row r="71" spans="1:28" ht="21.6" customHeight="1" thickBot="1" x14ac:dyDescent="0.3">
      <c r="A71" s="195"/>
      <c r="B71" s="175"/>
      <c r="C71" s="175"/>
      <c r="D71" s="175"/>
      <c r="E71" s="175"/>
      <c r="F71" s="175"/>
      <c r="G71" s="196" t="s">
        <v>191</v>
      </c>
      <c r="H71" s="197"/>
      <c r="I71" s="197"/>
      <c r="J71" s="198" t="str">
        <f ca="1">IFERROR(J69+J65,"")</f>
        <v/>
      </c>
    </row>
    <row r="72" spans="1:28" ht="21" x14ac:dyDescent="0.25">
      <c r="A72" s="199" t="s">
        <v>192</v>
      </c>
      <c r="B72" s="175"/>
      <c r="C72" s="175"/>
      <c r="D72" s="175"/>
      <c r="E72" s="175"/>
      <c r="F72" s="200" t="s">
        <v>193</v>
      </c>
    </row>
    <row r="73" spans="1:28" ht="9.75" customHeight="1" x14ac:dyDescent="0.25">
      <c r="A73" s="199"/>
      <c r="B73" s="175"/>
      <c r="C73" s="175"/>
      <c r="D73" s="201"/>
      <c r="E73" s="201"/>
      <c r="F73" s="201"/>
      <c r="G73" s="202"/>
      <c r="H73" s="138"/>
      <c r="I73" s="138"/>
      <c r="J73" s="203"/>
    </row>
    <row r="74" spans="1:28" s="204" customFormat="1" ht="21" x14ac:dyDescent="0.35">
      <c r="A74" s="199" t="s">
        <v>194</v>
      </c>
      <c r="B74" s="202"/>
      <c r="C74" s="202"/>
      <c r="F74" s="205" t="str">
        <f>IF(B67="Virement bancaire","Nos coordonnées bancaires","")</f>
        <v/>
      </c>
      <c r="G74" s="206"/>
      <c r="H74" s="207"/>
      <c r="I74" s="207"/>
      <c r="J74" s="208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</row>
    <row r="75" spans="1:28" ht="21" x14ac:dyDescent="0.25">
      <c r="A75" s="210" t="str">
        <f>IF(B67="Chèque à l'ordre de l'APEC","Chèque à l'ordre de l'APEC envoyé à: M. Denis FARCY, 8 sentier des Allains, 92190 MEUDON.","")</f>
        <v/>
      </c>
      <c r="B75" s="175"/>
      <c r="C75" s="175"/>
      <c r="D75" s="175"/>
      <c r="E75" s="175"/>
      <c r="F75" s="175"/>
      <c r="G75" s="175"/>
      <c r="H75" s="138"/>
      <c r="I75" s="138"/>
      <c r="J75" s="203"/>
    </row>
    <row r="76" spans="1:28" ht="9.75" customHeight="1" x14ac:dyDescent="0.25">
      <c r="A76" s="211"/>
      <c r="G76" s="175"/>
      <c r="H76" s="138"/>
      <c r="I76" s="138"/>
      <c r="J76" s="203"/>
    </row>
    <row r="77" spans="1:28" ht="21" x14ac:dyDescent="0.25">
      <c r="A77" s="199" t="s">
        <v>195</v>
      </c>
      <c r="B77" s="175"/>
      <c r="C77" s="175"/>
      <c r="D77" s="175"/>
      <c r="E77" s="175"/>
      <c r="F77" s="175"/>
      <c r="G77" s="175"/>
      <c r="H77" s="138"/>
      <c r="I77" s="138"/>
      <c r="J77" s="203"/>
    </row>
    <row r="78" spans="1:28" x14ac:dyDescent="0.25">
      <c r="A78" s="189"/>
      <c r="B78" s="175"/>
      <c r="C78" s="175"/>
      <c r="D78" s="175"/>
      <c r="E78" s="175"/>
      <c r="F78" s="175"/>
      <c r="G78" s="175"/>
      <c r="H78" s="138"/>
      <c r="I78" s="138"/>
      <c r="J78" s="203"/>
    </row>
    <row r="79" spans="1:28" ht="21" x14ac:dyDescent="0.25">
      <c r="A79" s="222" t="s">
        <v>196</v>
      </c>
      <c r="B79" s="223"/>
      <c r="C79" s="223"/>
      <c r="D79" s="223"/>
      <c r="E79" s="223"/>
      <c r="F79" s="223"/>
      <c r="G79" s="223"/>
      <c r="H79" s="223"/>
      <c r="I79" s="223"/>
      <c r="J79" s="224"/>
    </row>
    <row r="80" spans="1:28" x14ac:dyDescent="0.25">
      <c r="A80" s="189"/>
      <c r="B80" s="175"/>
      <c r="C80" s="175"/>
      <c r="D80" s="175"/>
      <c r="E80" s="175"/>
      <c r="F80" s="175"/>
      <c r="G80" s="175"/>
      <c r="H80" s="138"/>
      <c r="I80" s="138"/>
      <c r="J80" s="203"/>
    </row>
    <row r="81" spans="1:10" ht="18.75" x14ac:dyDescent="0.25">
      <c r="A81" s="225" t="s">
        <v>197</v>
      </c>
      <c r="B81" s="226"/>
      <c r="C81" s="226"/>
      <c r="D81" s="226"/>
      <c r="E81" s="226"/>
      <c r="F81" s="226"/>
      <c r="G81" s="226"/>
      <c r="H81" s="226"/>
      <c r="I81" s="226"/>
      <c r="J81" s="227"/>
    </row>
    <row r="82" spans="1:10" ht="6" customHeight="1" x14ac:dyDescent="0.25">
      <c r="A82" s="212"/>
      <c r="B82" s="213"/>
      <c r="C82" s="213"/>
      <c r="D82" s="213"/>
      <c r="E82" s="213"/>
      <c r="F82" s="213"/>
      <c r="G82" s="213"/>
      <c r="H82" s="214"/>
      <c r="I82" s="214"/>
      <c r="J82" s="215"/>
    </row>
    <row r="83" spans="1:10" x14ac:dyDescent="0.25">
      <c r="A83" s="157"/>
      <c r="B83" s="157"/>
      <c r="C83" s="157"/>
      <c r="D83" s="157"/>
      <c r="E83" s="157"/>
      <c r="F83" s="157"/>
      <c r="G83" s="157"/>
      <c r="H83" s="216"/>
      <c r="I83" s="216"/>
      <c r="J83" s="217"/>
    </row>
    <row r="84" spans="1:10" x14ac:dyDescent="0.25">
      <c r="A84" s="157"/>
      <c r="B84" s="157"/>
      <c r="C84" s="218" t="s">
        <v>198</v>
      </c>
      <c r="D84" s="219">
        <v>10</v>
      </c>
      <c r="E84" s="157"/>
      <c r="F84" s="157"/>
      <c r="G84" s="157"/>
      <c r="H84" s="216"/>
      <c r="I84" s="216"/>
      <c r="J84" s="217"/>
    </row>
    <row r="85" spans="1:10" x14ac:dyDescent="0.25">
      <c r="A85" s="157"/>
      <c r="B85" s="157"/>
      <c r="C85" s="220" t="s">
        <v>199</v>
      </c>
      <c r="D85" s="221">
        <v>0.15</v>
      </c>
      <c r="E85" s="157"/>
      <c r="F85" s="157"/>
      <c r="G85" s="157"/>
      <c r="H85" s="216"/>
      <c r="I85" s="216"/>
      <c r="J85" s="217"/>
    </row>
    <row r="86" spans="1:10" x14ac:dyDescent="0.25">
      <c r="A86" s="157"/>
      <c r="B86" s="157"/>
      <c r="C86" s="157"/>
      <c r="D86" s="157"/>
      <c r="E86" s="157"/>
      <c r="F86" s="157"/>
      <c r="G86" s="157"/>
      <c r="H86" s="216"/>
      <c r="I86" s="216"/>
      <c r="J86" s="217"/>
    </row>
    <row r="87" spans="1:10" x14ac:dyDescent="0.25">
      <c r="A87" s="157"/>
      <c r="B87" s="157"/>
      <c r="C87" s="157"/>
      <c r="D87" s="157"/>
      <c r="E87" s="157"/>
      <c r="F87" s="157"/>
      <c r="G87" s="157"/>
      <c r="H87" s="216"/>
      <c r="I87" s="216"/>
      <c r="J87" s="217"/>
    </row>
    <row r="88" spans="1:10" x14ac:dyDescent="0.25">
      <c r="A88" s="157"/>
      <c r="B88" s="157"/>
      <c r="C88" s="157"/>
      <c r="D88" s="157"/>
      <c r="E88" s="157"/>
      <c r="F88" s="157"/>
      <c r="G88" s="157"/>
      <c r="H88" s="216"/>
      <c r="I88" s="216"/>
      <c r="J88" s="217"/>
    </row>
    <row r="89" spans="1:10" x14ac:dyDescent="0.25">
      <c r="A89" s="157"/>
      <c r="B89" s="157"/>
      <c r="C89" s="157"/>
      <c r="D89" s="157"/>
      <c r="E89" s="157"/>
      <c r="F89" s="157"/>
      <c r="G89" s="157"/>
      <c r="H89" s="216"/>
      <c r="I89" s="216"/>
      <c r="J89" s="217"/>
    </row>
    <row r="90" spans="1:10" x14ac:dyDescent="0.25">
      <c r="A90" s="157"/>
      <c r="B90" s="157"/>
      <c r="C90" s="157"/>
      <c r="D90" s="157"/>
      <c r="E90" s="157"/>
      <c r="F90" s="157"/>
      <c r="G90" s="157"/>
      <c r="H90" s="216"/>
      <c r="I90" s="216"/>
      <c r="J90" s="217"/>
    </row>
    <row r="91" spans="1:10" x14ac:dyDescent="0.25">
      <c r="A91" s="157"/>
      <c r="B91" s="157"/>
      <c r="C91" s="157"/>
      <c r="D91" s="157"/>
      <c r="E91" s="157"/>
      <c r="F91" s="157"/>
      <c r="G91" s="157"/>
      <c r="H91" s="216"/>
      <c r="I91" s="216"/>
      <c r="J91" s="217"/>
    </row>
    <row r="92" spans="1:10" x14ac:dyDescent="0.25">
      <c r="A92" s="157"/>
      <c r="B92" s="157"/>
      <c r="C92" s="157"/>
      <c r="D92" s="157"/>
      <c r="E92" s="157"/>
      <c r="F92" s="157"/>
      <c r="G92" s="157"/>
      <c r="H92" s="216"/>
      <c r="I92" s="216"/>
      <c r="J92" s="217"/>
    </row>
    <row r="93" spans="1:10" x14ac:dyDescent="0.25">
      <c r="A93" s="157"/>
      <c r="B93" s="157"/>
      <c r="C93" s="157"/>
      <c r="D93" s="157"/>
      <c r="E93" s="157"/>
      <c r="F93" s="157"/>
      <c r="G93" s="157"/>
      <c r="H93" s="216"/>
      <c r="I93" s="216"/>
      <c r="J93" s="217"/>
    </row>
    <row r="94" spans="1:10" x14ac:dyDescent="0.25">
      <c r="A94" s="157"/>
      <c r="B94" s="157"/>
      <c r="C94" s="157"/>
      <c r="D94" s="157"/>
      <c r="E94" s="157"/>
      <c r="F94" s="157"/>
      <c r="G94" s="157"/>
      <c r="H94" s="216"/>
      <c r="I94" s="216"/>
      <c r="J94" s="217"/>
    </row>
    <row r="95" spans="1:10" x14ac:dyDescent="0.25">
      <c r="A95" s="157"/>
      <c r="B95" s="157"/>
      <c r="C95" s="157"/>
      <c r="D95" s="157"/>
      <c r="E95" s="157"/>
      <c r="F95" s="157"/>
      <c r="G95" s="157"/>
      <c r="H95" s="216"/>
      <c r="I95" s="216"/>
      <c r="J95" s="217"/>
    </row>
    <row r="96" spans="1:10" x14ac:dyDescent="0.25">
      <c r="A96" s="157"/>
      <c r="B96" s="157"/>
      <c r="C96" s="157"/>
      <c r="D96" s="157"/>
      <c r="E96" s="157"/>
      <c r="F96" s="157"/>
      <c r="G96" s="157"/>
      <c r="H96" s="216"/>
      <c r="I96" s="216"/>
      <c r="J96" s="217"/>
    </row>
    <row r="97" spans="1:10" x14ac:dyDescent="0.25">
      <c r="A97" s="157"/>
      <c r="B97" s="157"/>
      <c r="C97" s="157"/>
      <c r="D97" s="157"/>
      <c r="E97" s="157"/>
      <c r="F97" s="157"/>
      <c r="G97" s="157"/>
      <c r="H97" s="216"/>
      <c r="I97" s="216"/>
      <c r="J97" s="217"/>
    </row>
    <row r="98" spans="1:10" x14ac:dyDescent="0.25">
      <c r="A98" s="157"/>
      <c r="B98" s="157"/>
      <c r="C98" s="157"/>
      <c r="D98" s="157"/>
      <c r="E98" s="157"/>
      <c r="F98" s="157"/>
      <c r="G98" s="157"/>
      <c r="H98" s="216"/>
      <c r="I98" s="216"/>
      <c r="J98" s="217"/>
    </row>
    <row r="99" spans="1:10" x14ac:dyDescent="0.25">
      <c r="A99" s="157"/>
      <c r="B99" s="157"/>
      <c r="C99" s="157"/>
      <c r="D99" s="157"/>
      <c r="E99" s="157"/>
      <c r="F99" s="157"/>
      <c r="G99" s="157"/>
      <c r="H99" s="216"/>
      <c r="I99" s="216"/>
      <c r="J99" s="217"/>
    </row>
    <row r="100" spans="1:10" x14ac:dyDescent="0.25">
      <c r="A100" s="157"/>
      <c r="B100" s="157"/>
      <c r="C100" s="157"/>
      <c r="D100" s="157"/>
      <c r="E100" s="157"/>
      <c r="F100" s="157"/>
      <c r="G100" s="157"/>
      <c r="H100" s="216"/>
      <c r="I100" s="216"/>
      <c r="J100" s="217"/>
    </row>
    <row r="101" spans="1:10" x14ac:dyDescent="0.25">
      <c r="A101" s="157"/>
      <c r="B101" s="157"/>
      <c r="C101" s="157"/>
      <c r="D101" s="157"/>
      <c r="E101" s="157"/>
      <c r="F101" s="157"/>
      <c r="G101" s="157"/>
      <c r="H101" s="216"/>
      <c r="I101" s="216"/>
      <c r="J101" s="217"/>
    </row>
    <row r="102" spans="1:10" x14ac:dyDescent="0.25">
      <c r="A102" s="157"/>
      <c r="B102" s="157"/>
      <c r="C102" s="157"/>
      <c r="D102" s="157"/>
      <c r="E102" s="157"/>
      <c r="F102" s="157"/>
      <c r="G102" s="157"/>
      <c r="H102" s="216"/>
      <c r="I102" s="216"/>
      <c r="J102" s="217"/>
    </row>
    <row r="103" spans="1:10" x14ac:dyDescent="0.25">
      <c r="A103" s="157"/>
      <c r="B103" s="157"/>
      <c r="C103" s="157"/>
      <c r="D103" s="157"/>
      <c r="E103" s="157"/>
      <c r="F103" s="157"/>
      <c r="G103" s="157"/>
      <c r="H103" s="216"/>
      <c r="I103" s="216"/>
      <c r="J103" s="217"/>
    </row>
    <row r="104" spans="1:10" x14ac:dyDescent="0.25">
      <c r="A104" s="157"/>
      <c r="B104" s="157"/>
      <c r="C104" s="157"/>
      <c r="D104" s="157"/>
      <c r="E104" s="157"/>
      <c r="F104" s="157"/>
      <c r="G104" s="157"/>
      <c r="H104" s="216"/>
      <c r="I104" s="216"/>
      <c r="J104" s="217"/>
    </row>
    <row r="105" spans="1:10" x14ac:dyDescent="0.25">
      <c r="A105" s="157"/>
      <c r="B105" s="157"/>
      <c r="C105" s="157"/>
      <c r="D105" s="157"/>
      <c r="E105" s="157"/>
      <c r="F105" s="157"/>
      <c r="G105" s="157"/>
      <c r="H105" s="216"/>
      <c r="I105" s="216"/>
      <c r="J105" s="217"/>
    </row>
    <row r="106" spans="1:10" x14ac:dyDescent="0.25">
      <c r="A106" s="157"/>
      <c r="B106" s="157"/>
      <c r="C106" s="157"/>
      <c r="D106" s="157"/>
      <c r="E106" s="157"/>
      <c r="F106" s="157"/>
      <c r="G106" s="157"/>
      <c r="H106" s="216"/>
      <c r="I106" s="216"/>
      <c r="J106" s="217"/>
    </row>
    <row r="107" spans="1:10" x14ac:dyDescent="0.25">
      <c r="A107" s="157"/>
      <c r="B107" s="157"/>
      <c r="C107" s="157"/>
      <c r="D107" s="157"/>
      <c r="E107" s="157"/>
      <c r="F107" s="157"/>
      <c r="G107" s="157"/>
      <c r="H107" s="216"/>
      <c r="I107" s="216"/>
      <c r="J107" s="217"/>
    </row>
    <row r="108" spans="1:10" x14ac:dyDescent="0.25">
      <c r="A108" s="157"/>
      <c r="B108" s="157"/>
      <c r="C108" s="157"/>
      <c r="D108" s="157"/>
      <c r="E108" s="157"/>
      <c r="F108" s="157"/>
      <c r="G108" s="157"/>
      <c r="H108" s="216"/>
      <c r="I108" s="216"/>
      <c r="J108" s="217"/>
    </row>
    <row r="109" spans="1:10" x14ac:dyDescent="0.25">
      <c r="A109" s="157"/>
      <c r="B109" s="157"/>
      <c r="C109" s="157"/>
      <c r="D109" s="157"/>
      <c r="E109" s="157"/>
      <c r="F109" s="157"/>
      <c r="G109" s="157"/>
      <c r="H109" s="216"/>
      <c r="I109" s="216"/>
      <c r="J109" s="217"/>
    </row>
    <row r="110" spans="1:10" x14ac:dyDescent="0.25">
      <c r="A110" s="157"/>
      <c r="B110" s="157"/>
      <c r="C110" s="157"/>
      <c r="D110" s="157"/>
      <c r="E110" s="157"/>
      <c r="F110" s="157"/>
      <c r="G110" s="157"/>
      <c r="H110" s="216"/>
      <c r="I110" s="216"/>
      <c r="J110" s="217"/>
    </row>
    <row r="111" spans="1:10" x14ac:dyDescent="0.25">
      <c r="A111" s="157"/>
      <c r="B111" s="157"/>
      <c r="C111" s="157"/>
      <c r="D111" s="157"/>
      <c r="E111" s="157"/>
      <c r="F111" s="157"/>
      <c r="G111" s="157"/>
      <c r="H111" s="216"/>
      <c r="I111" s="216"/>
      <c r="J111" s="217"/>
    </row>
    <row r="112" spans="1:10" x14ac:dyDescent="0.25">
      <c r="A112" s="157"/>
      <c r="B112" s="157"/>
      <c r="C112" s="157"/>
      <c r="D112" s="157"/>
      <c r="E112" s="157"/>
      <c r="F112" s="157"/>
      <c r="G112" s="157"/>
      <c r="H112" s="216"/>
      <c r="I112" s="216"/>
      <c r="J112" s="217"/>
    </row>
    <row r="113" spans="1:10" x14ac:dyDescent="0.25">
      <c r="A113" s="157"/>
      <c r="B113" s="157"/>
      <c r="C113" s="157"/>
      <c r="D113" s="157"/>
      <c r="E113" s="157"/>
      <c r="F113" s="157"/>
      <c r="G113" s="157"/>
      <c r="H113" s="216"/>
      <c r="I113" s="216"/>
      <c r="J113" s="217"/>
    </row>
    <row r="114" spans="1:10" x14ac:dyDescent="0.25">
      <c r="A114" s="157"/>
      <c r="B114" s="157"/>
      <c r="C114" s="157"/>
      <c r="D114" s="157"/>
      <c r="E114" s="157"/>
      <c r="F114" s="157"/>
      <c r="G114" s="157"/>
      <c r="H114" s="216"/>
      <c r="I114" s="216"/>
      <c r="J114" s="217"/>
    </row>
    <row r="115" spans="1:10" x14ac:dyDescent="0.25">
      <c r="A115" s="157"/>
      <c r="B115" s="157"/>
      <c r="C115" s="157"/>
      <c r="D115" s="157"/>
      <c r="E115" s="157"/>
      <c r="F115" s="157"/>
      <c r="G115" s="157"/>
      <c r="H115" s="216"/>
      <c r="I115" s="216"/>
      <c r="J115" s="217"/>
    </row>
    <row r="116" spans="1:10" x14ac:dyDescent="0.25">
      <c r="A116" s="157"/>
      <c r="B116" s="157"/>
      <c r="C116" s="157"/>
      <c r="D116" s="157"/>
      <c r="E116" s="157"/>
      <c r="F116" s="157"/>
      <c r="G116" s="157"/>
      <c r="H116" s="216"/>
      <c r="I116" s="216"/>
      <c r="J116" s="217"/>
    </row>
    <row r="117" spans="1:10" x14ac:dyDescent="0.25">
      <c r="A117" s="157"/>
      <c r="B117" s="157"/>
      <c r="C117" s="157"/>
      <c r="D117" s="157"/>
      <c r="E117" s="157"/>
      <c r="F117" s="157"/>
      <c r="G117" s="157"/>
      <c r="H117" s="216"/>
      <c r="I117" s="216"/>
      <c r="J117" s="217"/>
    </row>
    <row r="118" spans="1:10" x14ac:dyDescent="0.25">
      <c r="A118" s="157"/>
      <c r="B118" s="157"/>
      <c r="C118" s="157"/>
      <c r="D118" s="157"/>
      <c r="E118" s="157"/>
      <c r="F118" s="157"/>
      <c r="G118" s="157"/>
      <c r="H118" s="216"/>
      <c r="I118" s="216"/>
      <c r="J118" s="217"/>
    </row>
    <row r="119" spans="1:10" x14ac:dyDescent="0.25">
      <c r="A119" s="157"/>
      <c r="B119" s="157"/>
      <c r="C119" s="157"/>
      <c r="D119" s="157"/>
      <c r="E119" s="157"/>
      <c r="F119" s="157"/>
      <c r="G119" s="157"/>
      <c r="H119" s="216"/>
      <c r="I119" s="216"/>
      <c r="J119" s="217"/>
    </row>
    <row r="120" spans="1:10" x14ac:dyDescent="0.25">
      <c r="A120" s="157"/>
      <c r="B120" s="157"/>
      <c r="C120" s="157"/>
      <c r="D120" s="157"/>
      <c r="E120" s="157"/>
      <c r="F120" s="157"/>
      <c r="G120" s="157"/>
      <c r="H120" s="216"/>
      <c r="I120" s="216"/>
      <c r="J120" s="217"/>
    </row>
    <row r="121" spans="1:10" x14ac:dyDescent="0.25">
      <c r="A121" s="157"/>
      <c r="B121" s="157"/>
      <c r="C121" s="157"/>
      <c r="D121" s="157"/>
      <c r="E121" s="157"/>
      <c r="F121" s="157"/>
      <c r="G121" s="157"/>
      <c r="H121" s="216"/>
      <c r="I121" s="216"/>
      <c r="J121" s="217"/>
    </row>
    <row r="122" spans="1:10" x14ac:dyDescent="0.25">
      <c r="A122" s="157"/>
      <c r="B122" s="157"/>
      <c r="C122" s="157"/>
      <c r="D122" s="157"/>
      <c r="E122" s="157"/>
      <c r="F122" s="157"/>
      <c r="G122" s="157"/>
      <c r="H122" s="216"/>
      <c r="I122" s="216"/>
      <c r="J122" s="217"/>
    </row>
    <row r="123" spans="1:10" x14ac:dyDescent="0.25">
      <c r="A123" s="157"/>
      <c r="B123" s="157"/>
      <c r="C123" s="157"/>
      <c r="D123" s="157"/>
      <c r="E123" s="157"/>
      <c r="F123" s="157"/>
      <c r="G123" s="157"/>
      <c r="H123" s="216"/>
      <c r="I123" s="216"/>
      <c r="J123" s="217"/>
    </row>
    <row r="124" spans="1:10" x14ac:dyDescent="0.25">
      <c r="A124" s="157"/>
      <c r="B124" s="157"/>
      <c r="C124" s="157"/>
      <c r="D124" s="157"/>
      <c r="E124" s="157"/>
      <c r="F124" s="157"/>
      <c r="G124" s="157"/>
      <c r="H124" s="216"/>
      <c r="I124" s="216"/>
      <c r="J124" s="217"/>
    </row>
    <row r="125" spans="1:10" x14ac:dyDescent="0.25">
      <c r="A125" s="157"/>
      <c r="B125" s="157"/>
      <c r="C125" s="157"/>
      <c r="D125" s="157"/>
      <c r="E125" s="157"/>
      <c r="F125" s="157"/>
      <c r="G125" s="157"/>
      <c r="H125" s="216"/>
      <c r="I125" s="216"/>
      <c r="J125" s="217"/>
    </row>
    <row r="126" spans="1:10" x14ac:dyDescent="0.25">
      <c r="A126" s="157"/>
      <c r="B126" s="157"/>
      <c r="C126" s="157"/>
      <c r="D126" s="157"/>
      <c r="E126" s="157"/>
      <c r="F126" s="157"/>
      <c r="G126" s="157"/>
      <c r="H126" s="216"/>
      <c r="I126" s="216"/>
      <c r="J126" s="217"/>
    </row>
    <row r="127" spans="1:10" x14ac:dyDescent="0.25">
      <c r="A127" s="157"/>
      <c r="B127" s="157"/>
      <c r="C127" s="157"/>
      <c r="D127" s="157"/>
      <c r="E127" s="157"/>
      <c r="F127" s="157"/>
      <c r="G127" s="157"/>
      <c r="H127" s="216"/>
      <c r="I127" s="216"/>
      <c r="J127" s="217"/>
    </row>
    <row r="128" spans="1:10" x14ac:dyDescent="0.25">
      <c r="A128" s="157"/>
      <c r="B128" s="157"/>
      <c r="C128" s="157"/>
      <c r="D128" s="157"/>
      <c r="E128" s="157"/>
      <c r="F128" s="157"/>
      <c r="G128" s="157"/>
      <c r="H128" s="216"/>
      <c r="I128" s="216"/>
      <c r="J128" s="217"/>
    </row>
    <row r="129" spans="1:10" x14ac:dyDescent="0.25">
      <c r="A129" s="157"/>
      <c r="B129" s="157"/>
      <c r="C129" s="157"/>
      <c r="D129" s="157"/>
      <c r="E129" s="157"/>
      <c r="F129" s="157"/>
      <c r="G129" s="157"/>
      <c r="H129" s="216"/>
      <c r="I129" s="216"/>
      <c r="J129" s="217"/>
    </row>
    <row r="130" spans="1:10" x14ac:dyDescent="0.25">
      <c r="A130" s="157"/>
      <c r="B130" s="157"/>
      <c r="C130" s="157"/>
      <c r="D130" s="157"/>
      <c r="E130" s="157"/>
      <c r="F130" s="157"/>
      <c r="G130" s="157"/>
      <c r="H130" s="216"/>
      <c r="I130" s="216"/>
      <c r="J130" s="217"/>
    </row>
    <row r="131" spans="1:10" x14ac:dyDescent="0.25">
      <c r="A131" s="157"/>
      <c r="B131" s="157"/>
      <c r="C131" s="157"/>
      <c r="D131" s="157"/>
      <c r="E131" s="157"/>
      <c r="F131" s="157"/>
      <c r="G131" s="157"/>
      <c r="H131" s="216"/>
      <c r="I131" s="216"/>
      <c r="J131" s="217"/>
    </row>
    <row r="132" spans="1:10" x14ac:dyDescent="0.25">
      <c r="A132" s="157"/>
      <c r="B132" s="157"/>
      <c r="C132" s="157"/>
      <c r="D132" s="157"/>
      <c r="E132" s="157"/>
      <c r="F132" s="157"/>
      <c r="G132" s="157"/>
      <c r="H132" s="216"/>
      <c r="I132" s="216"/>
      <c r="J132" s="217"/>
    </row>
    <row r="133" spans="1:10" x14ac:dyDescent="0.25">
      <c r="A133" s="157"/>
      <c r="B133" s="157"/>
      <c r="C133" s="157"/>
      <c r="D133" s="157"/>
      <c r="E133" s="157"/>
      <c r="F133" s="157"/>
      <c r="G133" s="157"/>
      <c r="H133" s="216"/>
      <c r="I133" s="216"/>
      <c r="J133" s="217"/>
    </row>
    <row r="134" spans="1:10" x14ac:dyDescent="0.25">
      <c r="A134" s="157"/>
      <c r="B134" s="157"/>
      <c r="C134" s="157"/>
      <c r="D134" s="157"/>
      <c r="E134" s="157"/>
      <c r="F134" s="157"/>
      <c r="G134" s="157"/>
      <c r="H134" s="216"/>
      <c r="I134" s="216"/>
      <c r="J134" s="217"/>
    </row>
    <row r="135" spans="1:10" x14ac:dyDescent="0.25">
      <c r="A135" s="157"/>
      <c r="B135" s="157"/>
      <c r="C135" s="157"/>
      <c r="D135" s="157"/>
      <c r="E135" s="157"/>
      <c r="F135" s="157"/>
      <c r="G135" s="157"/>
      <c r="H135" s="216"/>
      <c r="I135" s="216"/>
      <c r="J135" s="217"/>
    </row>
    <row r="136" spans="1:10" x14ac:dyDescent="0.25">
      <c r="A136" s="157"/>
      <c r="B136" s="157"/>
      <c r="C136" s="157"/>
      <c r="D136" s="157"/>
      <c r="E136" s="157"/>
      <c r="F136" s="157"/>
      <c r="G136" s="157"/>
      <c r="H136" s="216"/>
      <c r="I136" s="216"/>
      <c r="J136" s="217"/>
    </row>
    <row r="137" spans="1:10" x14ac:dyDescent="0.25">
      <c r="A137" s="157"/>
      <c r="B137" s="157"/>
      <c r="C137" s="157"/>
      <c r="D137" s="157"/>
      <c r="E137" s="157"/>
      <c r="F137" s="157"/>
      <c r="G137" s="157"/>
      <c r="H137" s="216"/>
      <c r="I137" s="216"/>
      <c r="J137" s="217"/>
    </row>
    <row r="138" spans="1:10" x14ac:dyDescent="0.25">
      <c r="A138" s="157"/>
      <c r="B138" s="157"/>
      <c r="C138" s="157"/>
      <c r="D138" s="157"/>
      <c r="E138" s="157"/>
      <c r="F138" s="157"/>
      <c r="G138" s="157"/>
      <c r="H138" s="216"/>
      <c r="I138" s="216"/>
      <c r="J138" s="217"/>
    </row>
    <row r="139" spans="1:10" x14ac:dyDescent="0.25">
      <c r="A139" s="157"/>
      <c r="B139" s="157"/>
      <c r="C139" s="157"/>
      <c r="D139" s="157"/>
      <c r="E139" s="157"/>
      <c r="F139" s="157"/>
      <c r="G139" s="157"/>
      <c r="H139" s="216"/>
      <c r="I139" s="216"/>
      <c r="J139" s="217"/>
    </row>
    <row r="140" spans="1:10" x14ac:dyDescent="0.25">
      <c r="A140" s="157"/>
      <c r="B140" s="157"/>
      <c r="C140" s="157"/>
      <c r="D140" s="157"/>
      <c r="E140" s="157"/>
      <c r="F140" s="157"/>
      <c r="G140" s="157"/>
      <c r="H140" s="216"/>
      <c r="I140" s="216"/>
      <c r="J140" s="217"/>
    </row>
    <row r="141" spans="1:10" x14ac:dyDescent="0.25">
      <c r="A141" s="157"/>
      <c r="B141" s="157"/>
      <c r="C141" s="157"/>
      <c r="D141" s="157"/>
      <c r="E141" s="157"/>
      <c r="F141" s="157"/>
      <c r="G141" s="157"/>
      <c r="H141" s="216"/>
      <c r="I141" s="216"/>
      <c r="J141" s="217"/>
    </row>
    <row r="142" spans="1:10" x14ac:dyDescent="0.25">
      <c r="A142" s="157"/>
      <c r="B142" s="157"/>
      <c r="C142" s="157"/>
      <c r="D142" s="157"/>
      <c r="E142" s="157"/>
      <c r="F142" s="157"/>
      <c r="G142" s="157"/>
      <c r="H142" s="216"/>
      <c r="I142" s="216"/>
      <c r="J142" s="217"/>
    </row>
    <row r="143" spans="1:10" x14ac:dyDescent="0.25">
      <c r="A143" s="157"/>
      <c r="B143" s="157"/>
      <c r="C143" s="157"/>
      <c r="D143" s="157"/>
      <c r="E143" s="157"/>
      <c r="F143" s="157"/>
      <c r="G143" s="157"/>
      <c r="H143" s="216"/>
      <c r="I143" s="216"/>
      <c r="J143" s="217"/>
    </row>
    <row r="144" spans="1:10" x14ac:dyDescent="0.25">
      <c r="A144" s="157"/>
      <c r="B144" s="157"/>
      <c r="C144" s="157"/>
      <c r="D144" s="157"/>
      <c r="E144" s="157"/>
      <c r="F144" s="157"/>
      <c r="G144" s="157"/>
      <c r="H144" s="216"/>
      <c r="I144" s="216"/>
      <c r="J144" s="217"/>
    </row>
    <row r="145" spans="1:10" x14ac:dyDescent="0.25">
      <c r="A145" s="157"/>
      <c r="B145" s="157"/>
      <c r="C145" s="157"/>
      <c r="D145" s="157"/>
      <c r="E145" s="157"/>
      <c r="F145" s="157"/>
      <c r="G145" s="157"/>
      <c r="H145" s="216"/>
      <c r="I145" s="216"/>
      <c r="J145" s="217"/>
    </row>
    <row r="146" spans="1:10" x14ac:dyDescent="0.25">
      <c r="A146" s="157"/>
      <c r="B146" s="157"/>
      <c r="C146" s="157"/>
      <c r="D146" s="157"/>
      <c r="E146" s="157"/>
      <c r="F146" s="157"/>
      <c r="G146" s="157"/>
      <c r="H146" s="216"/>
      <c r="I146" s="216"/>
      <c r="J146" s="217"/>
    </row>
    <row r="147" spans="1:10" x14ac:dyDescent="0.25">
      <c r="A147" s="157"/>
      <c r="B147" s="157"/>
      <c r="C147" s="157"/>
      <c r="D147" s="157"/>
      <c r="E147" s="157"/>
      <c r="F147" s="157"/>
      <c r="G147" s="157"/>
      <c r="H147" s="216"/>
      <c r="I147" s="216"/>
      <c r="J147" s="217"/>
    </row>
    <row r="148" spans="1:10" x14ac:dyDescent="0.25">
      <c r="A148" s="157"/>
      <c r="B148" s="157"/>
      <c r="C148" s="157"/>
      <c r="D148" s="157"/>
      <c r="E148" s="157"/>
      <c r="F148" s="157"/>
      <c r="G148" s="157"/>
      <c r="H148" s="216"/>
      <c r="I148" s="216"/>
      <c r="J148" s="217"/>
    </row>
    <row r="149" spans="1:10" x14ac:dyDescent="0.25">
      <c r="A149" s="157"/>
      <c r="B149" s="157"/>
      <c r="C149" s="157"/>
      <c r="D149" s="157"/>
      <c r="E149" s="157"/>
      <c r="F149" s="157"/>
      <c r="G149" s="157"/>
      <c r="H149" s="216"/>
      <c r="I149" s="216"/>
      <c r="J149" s="217"/>
    </row>
    <row r="150" spans="1:10" x14ac:dyDescent="0.25">
      <c r="A150" s="157"/>
      <c r="B150" s="157"/>
      <c r="C150" s="157"/>
      <c r="D150" s="157"/>
      <c r="E150" s="157"/>
      <c r="F150" s="157"/>
      <c r="G150" s="157"/>
      <c r="H150" s="216"/>
      <c r="I150" s="216"/>
      <c r="J150" s="217"/>
    </row>
    <row r="151" spans="1:10" x14ac:dyDescent="0.25">
      <c r="A151" s="157"/>
      <c r="B151" s="157"/>
      <c r="C151" s="157"/>
      <c r="D151" s="157"/>
      <c r="E151" s="157"/>
      <c r="F151" s="157"/>
      <c r="G151" s="157"/>
      <c r="H151" s="216"/>
      <c r="I151" s="216"/>
      <c r="J151" s="217"/>
    </row>
    <row r="152" spans="1:10" x14ac:dyDescent="0.25">
      <c r="A152" s="157"/>
      <c r="B152" s="157"/>
      <c r="C152" s="157"/>
      <c r="D152" s="157"/>
      <c r="E152" s="157"/>
      <c r="F152" s="157"/>
      <c r="G152" s="157"/>
      <c r="H152" s="216"/>
      <c r="I152" s="216"/>
      <c r="J152" s="217"/>
    </row>
    <row r="153" spans="1:10" x14ac:dyDescent="0.25">
      <c r="A153" s="157"/>
      <c r="B153" s="157"/>
      <c r="C153" s="157"/>
      <c r="D153" s="157"/>
      <c r="E153" s="157"/>
      <c r="F153" s="157"/>
      <c r="G153" s="157"/>
      <c r="H153" s="216"/>
      <c r="I153" s="216"/>
      <c r="J153" s="217"/>
    </row>
    <row r="154" spans="1:10" x14ac:dyDescent="0.25">
      <c r="A154" s="157"/>
      <c r="B154" s="157"/>
      <c r="C154" s="157"/>
      <c r="D154" s="157"/>
      <c r="E154" s="157"/>
      <c r="F154" s="157"/>
      <c r="G154" s="157"/>
      <c r="H154" s="216"/>
      <c r="I154" s="216"/>
      <c r="J154" s="217"/>
    </row>
    <row r="155" spans="1:10" x14ac:dyDescent="0.25">
      <c r="A155" s="157"/>
      <c r="B155" s="157"/>
      <c r="C155" s="157"/>
      <c r="D155" s="157"/>
      <c r="E155" s="157"/>
      <c r="F155" s="157"/>
      <c r="G155" s="157"/>
      <c r="H155" s="216"/>
      <c r="I155" s="216"/>
      <c r="J155" s="217"/>
    </row>
    <row r="156" spans="1:10" x14ac:dyDescent="0.25">
      <c r="A156" s="157"/>
      <c r="B156" s="157"/>
      <c r="C156" s="157"/>
      <c r="D156" s="157"/>
      <c r="E156" s="157"/>
      <c r="F156" s="157"/>
      <c r="G156" s="157"/>
      <c r="H156" s="216"/>
      <c r="I156" s="216"/>
      <c r="J156" s="217"/>
    </row>
    <row r="157" spans="1:10" x14ac:dyDescent="0.25">
      <c r="A157" s="157"/>
      <c r="B157" s="157"/>
      <c r="C157" s="157"/>
      <c r="D157" s="157"/>
      <c r="E157" s="157"/>
      <c r="F157" s="157"/>
      <c r="G157" s="157"/>
      <c r="H157" s="216"/>
      <c r="I157" s="216"/>
      <c r="J157" s="217"/>
    </row>
    <row r="158" spans="1:10" x14ac:dyDescent="0.25">
      <c r="A158" s="157"/>
      <c r="B158" s="157"/>
      <c r="C158" s="157"/>
      <c r="D158" s="157"/>
      <c r="E158" s="157"/>
      <c r="F158" s="157"/>
      <c r="G158" s="157"/>
      <c r="H158" s="216"/>
      <c r="I158" s="216"/>
      <c r="J158" s="217"/>
    </row>
    <row r="159" spans="1:10" x14ac:dyDescent="0.25">
      <c r="A159" s="157"/>
      <c r="B159" s="157"/>
      <c r="C159" s="157"/>
      <c r="D159" s="157"/>
      <c r="E159" s="157"/>
      <c r="F159" s="157"/>
      <c r="G159" s="157"/>
      <c r="H159" s="216"/>
      <c r="I159" s="216"/>
      <c r="J159" s="217"/>
    </row>
    <row r="160" spans="1:10" x14ac:dyDescent="0.25">
      <c r="A160" s="157"/>
      <c r="B160" s="157"/>
      <c r="C160" s="157"/>
      <c r="D160" s="157"/>
      <c r="E160" s="157"/>
      <c r="F160" s="157"/>
      <c r="G160" s="157"/>
      <c r="H160" s="216"/>
      <c r="I160" s="216"/>
      <c r="J160" s="217"/>
    </row>
    <row r="161" spans="1:10" x14ac:dyDescent="0.25">
      <c r="A161" s="157"/>
      <c r="B161" s="157"/>
      <c r="C161" s="157"/>
      <c r="D161" s="157"/>
      <c r="E161" s="157"/>
      <c r="F161" s="157"/>
      <c r="G161" s="157"/>
      <c r="H161" s="216"/>
      <c r="I161" s="216"/>
      <c r="J161" s="217"/>
    </row>
    <row r="162" spans="1:10" x14ac:dyDescent="0.25">
      <c r="A162" s="157"/>
      <c r="B162" s="157"/>
      <c r="C162" s="157"/>
      <c r="D162" s="157"/>
      <c r="E162" s="157"/>
      <c r="F162" s="157"/>
      <c r="G162" s="157"/>
      <c r="H162" s="216"/>
      <c r="I162" s="216"/>
      <c r="J162" s="217"/>
    </row>
    <row r="163" spans="1:10" x14ac:dyDescent="0.25">
      <c r="A163" s="157"/>
      <c r="B163" s="157"/>
      <c r="C163" s="157"/>
      <c r="D163" s="157"/>
      <c r="E163" s="157"/>
      <c r="F163" s="157"/>
      <c r="G163" s="157"/>
      <c r="H163" s="216"/>
      <c r="I163" s="216"/>
      <c r="J163" s="217"/>
    </row>
    <row r="164" spans="1:10" x14ac:dyDescent="0.25">
      <c r="A164" s="157"/>
      <c r="B164" s="157"/>
      <c r="C164" s="157"/>
      <c r="D164" s="157"/>
      <c r="E164" s="157"/>
      <c r="F164" s="157"/>
      <c r="G164" s="157"/>
      <c r="H164" s="216"/>
      <c r="I164" s="216"/>
      <c r="J164" s="217"/>
    </row>
    <row r="165" spans="1:10" x14ac:dyDescent="0.25">
      <c r="A165" s="157"/>
      <c r="B165" s="157"/>
      <c r="C165" s="157"/>
      <c r="D165" s="157"/>
      <c r="E165" s="157"/>
      <c r="F165" s="157"/>
      <c r="G165" s="157"/>
      <c r="H165" s="216"/>
      <c r="I165" s="216"/>
      <c r="J165" s="217"/>
    </row>
    <row r="166" spans="1:10" x14ac:dyDescent="0.25">
      <c r="A166" s="157"/>
      <c r="B166" s="157"/>
      <c r="C166" s="157"/>
      <c r="D166" s="157"/>
      <c r="E166" s="157"/>
      <c r="F166" s="157"/>
      <c r="G166" s="157"/>
      <c r="H166" s="216"/>
      <c r="I166" s="216"/>
      <c r="J166" s="217"/>
    </row>
    <row r="167" spans="1:10" x14ac:dyDescent="0.25">
      <c r="A167" s="157"/>
      <c r="B167" s="157"/>
      <c r="C167" s="157"/>
      <c r="D167" s="157"/>
      <c r="E167" s="157"/>
      <c r="F167" s="157"/>
      <c r="G167" s="157"/>
      <c r="H167" s="216"/>
      <c r="I167" s="216"/>
      <c r="J167" s="217"/>
    </row>
    <row r="168" spans="1:10" x14ac:dyDescent="0.25">
      <c r="A168" s="157"/>
      <c r="B168" s="157"/>
      <c r="C168" s="157"/>
      <c r="D168" s="157"/>
      <c r="E168" s="157"/>
      <c r="F168" s="157"/>
      <c r="G168" s="157"/>
      <c r="H168" s="216"/>
      <c r="I168" s="216"/>
      <c r="J168" s="217"/>
    </row>
    <row r="169" spans="1:10" x14ac:dyDescent="0.25">
      <c r="A169" s="157"/>
      <c r="B169" s="157"/>
      <c r="C169" s="157"/>
      <c r="D169" s="157"/>
      <c r="E169" s="157"/>
      <c r="F169" s="157"/>
      <c r="G169" s="157"/>
      <c r="H169" s="216"/>
      <c r="I169" s="216"/>
      <c r="J169" s="217"/>
    </row>
    <row r="170" spans="1:10" x14ac:dyDescent="0.25">
      <c r="A170" s="157"/>
      <c r="B170" s="157"/>
      <c r="C170" s="157"/>
      <c r="D170" s="157"/>
      <c r="E170" s="157"/>
      <c r="F170" s="157"/>
      <c r="G170" s="157"/>
      <c r="H170" s="216"/>
      <c r="I170" s="216"/>
      <c r="J170" s="217"/>
    </row>
    <row r="171" spans="1:10" x14ac:dyDescent="0.25">
      <c r="A171" s="157"/>
      <c r="B171" s="157"/>
      <c r="C171" s="157"/>
      <c r="D171" s="157"/>
      <c r="E171" s="157"/>
      <c r="F171" s="157"/>
      <c r="G171" s="157"/>
      <c r="H171" s="216"/>
      <c r="I171" s="216"/>
      <c r="J171" s="217"/>
    </row>
    <row r="172" spans="1:10" x14ac:dyDescent="0.25">
      <c r="A172" s="157"/>
      <c r="B172" s="157"/>
      <c r="C172" s="157"/>
      <c r="D172" s="157"/>
      <c r="E172" s="157"/>
      <c r="F172" s="157"/>
      <c r="G172" s="157"/>
      <c r="H172" s="216"/>
      <c r="I172" s="216"/>
      <c r="J172" s="217"/>
    </row>
    <row r="173" spans="1:10" x14ac:dyDescent="0.25">
      <c r="A173" s="157"/>
      <c r="B173" s="157"/>
      <c r="C173" s="157"/>
      <c r="D173" s="157"/>
      <c r="E173" s="157"/>
      <c r="F173" s="157"/>
      <c r="G173" s="157"/>
      <c r="H173" s="216"/>
      <c r="I173" s="216"/>
      <c r="J173" s="217"/>
    </row>
    <row r="174" spans="1:10" x14ac:dyDescent="0.25">
      <c r="A174" s="157"/>
      <c r="B174" s="157"/>
      <c r="C174" s="157"/>
      <c r="D174" s="157"/>
      <c r="E174" s="157"/>
      <c r="F174" s="157"/>
      <c r="G174" s="157"/>
      <c r="H174" s="216"/>
      <c r="I174" s="216"/>
      <c r="J174" s="217"/>
    </row>
    <row r="175" spans="1:10" x14ac:dyDescent="0.25">
      <c r="A175" s="157"/>
      <c r="B175" s="157"/>
      <c r="C175" s="157"/>
      <c r="D175" s="157"/>
      <c r="E175" s="157"/>
      <c r="F175" s="157"/>
      <c r="G175" s="157"/>
      <c r="H175" s="216"/>
      <c r="I175" s="216"/>
      <c r="J175" s="217"/>
    </row>
    <row r="176" spans="1:10" x14ac:dyDescent="0.25">
      <c r="A176" s="157"/>
      <c r="B176" s="157"/>
      <c r="C176" s="157"/>
      <c r="D176" s="157"/>
      <c r="E176" s="157"/>
      <c r="F176" s="157"/>
      <c r="G176" s="157"/>
      <c r="H176" s="216"/>
      <c r="I176" s="216"/>
      <c r="J176" s="217"/>
    </row>
    <row r="177" spans="1:10" x14ac:dyDescent="0.25">
      <c r="A177" s="157"/>
      <c r="B177" s="157"/>
      <c r="C177" s="157"/>
      <c r="D177" s="157"/>
      <c r="E177" s="157"/>
      <c r="F177" s="157"/>
      <c r="G177" s="157"/>
      <c r="H177" s="216"/>
      <c r="I177" s="216"/>
      <c r="J177" s="217"/>
    </row>
    <row r="178" spans="1:10" x14ac:dyDescent="0.25">
      <c r="A178" s="157"/>
      <c r="B178" s="157"/>
      <c r="C178" s="157"/>
      <c r="D178" s="157"/>
      <c r="E178" s="157"/>
      <c r="F178" s="157"/>
      <c r="G178" s="157"/>
      <c r="H178" s="216"/>
      <c r="I178" s="216"/>
      <c r="J178" s="217"/>
    </row>
    <row r="179" spans="1:10" x14ac:dyDescent="0.25">
      <c r="A179" s="157"/>
      <c r="B179" s="157"/>
      <c r="C179" s="157"/>
      <c r="D179" s="157"/>
      <c r="E179" s="157"/>
      <c r="F179" s="157"/>
      <c r="G179" s="157"/>
      <c r="H179" s="216"/>
      <c r="I179" s="216"/>
      <c r="J179" s="217"/>
    </row>
    <row r="180" spans="1:10" x14ac:dyDescent="0.25">
      <c r="A180" s="157"/>
      <c r="B180" s="157"/>
      <c r="C180" s="157"/>
      <c r="D180" s="157"/>
      <c r="E180" s="157"/>
      <c r="F180" s="157"/>
      <c r="G180" s="157"/>
      <c r="H180" s="216"/>
      <c r="I180" s="216"/>
      <c r="J180" s="217"/>
    </row>
    <row r="181" spans="1:10" x14ac:dyDescent="0.25">
      <c r="A181" s="157"/>
      <c r="B181" s="157"/>
      <c r="C181" s="157"/>
      <c r="D181" s="157"/>
      <c r="E181" s="157"/>
      <c r="F181" s="157"/>
      <c r="G181" s="157"/>
      <c r="H181" s="216"/>
      <c r="I181" s="216"/>
      <c r="J181" s="217"/>
    </row>
    <row r="182" spans="1:10" x14ac:dyDescent="0.25">
      <c r="A182" s="157"/>
      <c r="B182" s="157"/>
      <c r="C182" s="157"/>
      <c r="D182" s="157"/>
      <c r="E182" s="157"/>
      <c r="F182" s="157"/>
      <c r="G182" s="157"/>
      <c r="H182" s="216"/>
      <c r="I182" s="216"/>
      <c r="J182" s="217"/>
    </row>
    <row r="183" spans="1:10" x14ac:dyDescent="0.25">
      <c r="A183" s="157"/>
      <c r="B183" s="157"/>
      <c r="C183" s="157"/>
      <c r="D183" s="157"/>
      <c r="E183" s="157"/>
      <c r="F183" s="157"/>
      <c r="G183" s="157"/>
      <c r="H183" s="216"/>
      <c r="I183" s="216"/>
      <c r="J183" s="217"/>
    </row>
    <row r="184" spans="1:10" x14ac:dyDescent="0.25">
      <c r="A184" s="157"/>
      <c r="B184" s="157"/>
      <c r="C184" s="157"/>
      <c r="D184" s="157"/>
      <c r="E184" s="157"/>
      <c r="F184" s="157"/>
      <c r="G184" s="157"/>
      <c r="H184" s="216"/>
      <c r="I184" s="216"/>
      <c r="J184" s="217"/>
    </row>
    <row r="185" spans="1:10" x14ac:dyDescent="0.25">
      <c r="A185" s="157"/>
      <c r="B185" s="157"/>
      <c r="C185" s="157"/>
      <c r="D185" s="157"/>
      <c r="E185" s="157"/>
      <c r="F185" s="157"/>
      <c r="G185" s="157"/>
      <c r="H185" s="216"/>
      <c r="I185" s="216"/>
      <c r="J185" s="217"/>
    </row>
    <row r="186" spans="1:10" x14ac:dyDescent="0.25">
      <c r="A186" s="157"/>
      <c r="B186" s="157"/>
      <c r="C186" s="157"/>
      <c r="D186" s="157"/>
      <c r="E186" s="157"/>
      <c r="F186" s="157"/>
      <c r="G186" s="157"/>
      <c r="H186" s="216"/>
      <c r="I186" s="216"/>
      <c r="J186" s="217"/>
    </row>
    <row r="187" spans="1:10" x14ac:dyDescent="0.25">
      <c r="A187" s="157"/>
      <c r="B187" s="157"/>
      <c r="C187" s="157"/>
      <c r="D187" s="157"/>
      <c r="E187" s="157"/>
      <c r="F187" s="157"/>
      <c r="G187" s="157"/>
      <c r="H187" s="216"/>
      <c r="I187" s="216"/>
      <c r="J187" s="217"/>
    </row>
    <row r="188" spans="1:10" x14ac:dyDescent="0.25">
      <c r="A188" s="157"/>
      <c r="B188" s="157"/>
      <c r="C188" s="157"/>
      <c r="D188" s="157"/>
      <c r="E188" s="157"/>
      <c r="F188" s="157"/>
      <c r="G188" s="157"/>
      <c r="H188" s="216"/>
      <c r="I188" s="216"/>
      <c r="J188" s="217"/>
    </row>
    <row r="189" spans="1:10" x14ac:dyDescent="0.25">
      <c r="A189" s="157"/>
      <c r="B189" s="157"/>
      <c r="C189" s="157"/>
      <c r="D189" s="157"/>
      <c r="E189" s="157"/>
      <c r="F189" s="157"/>
      <c r="G189" s="157"/>
      <c r="H189" s="216"/>
      <c r="I189" s="216"/>
      <c r="J189" s="217"/>
    </row>
    <row r="190" spans="1:10" x14ac:dyDescent="0.25">
      <c r="A190" s="157"/>
      <c r="B190" s="157"/>
      <c r="C190" s="157"/>
      <c r="D190" s="157"/>
      <c r="E190" s="157"/>
      <c r="F190" s="157"/>
      <c r="G190" s="157"/>
      <c r="H190" s="216"/>
      <c r="I190" s="216"/>
      <c r="J190" s="217"/>
    </row>
    <row r="191" spans="1:10" x14ac:dyDescent="0.25">
      <c r="A191" s="157"/>
      <c r="B191" s="157"/>
      <c r="C191" s="157"/>
      <c r="D191" s="157"/>
      <c r="E191" s="157"/>
      <c r="F191" s="157"/>
      <c r="G191" s="157"/>
      <c r="H191" s="216"/>
      <c r="I191" s="216"/>
      <c r="J191" s="217"/>
    </row>
    <row r="192" spans="1:10" x14ac:dyDescent="0.25">
      <c r="A192" s="157"/>
      <c r="B192" s="157"/>
      <c r="C192" s="157"/>
      <c r="D192" s="157"/>
      <c r="E192" s="157"/>
      <c r="F192" s="157"/>
      <c r="G192" s="157"/>
      <c r="H192" s="216"/>
      <c r="I192" s="216"/>
      <c r="J192" s="217"/>
    </row>
    <row r="193" spans="1:10" x14ac:dyDescent="0.25">
      <c r="A193" s="157"/>
      <c r="B193" s="157"/>
      <c r="C193" s="157"/>
      <c r="D193" s="157"/>
      <c r="E193" s="157"/>
      <c r="F193" s="157"/>
      <c r="G193" s="157"/>
      <c r="H193" s="216"/>
      <c r="I193" s="216"/>
      <c r="J193" s="217"/>
    </row>
    <row r="194" spans="1:10" x14ac:dyDescent="0.25">
      <c r="A194" s="157"/>
      <c r="B194" s="157"/>
      <c r="C194" s="157"/>
      <c r="D194" s="157"/>
      <c r="E194" s="157"/>
      <c r="F194" s="157"/>
      <c r="G194" s="157"/>
      <c r="H194" s="216"/>
      <c r="I194" s="216"/>
      <c r="J194" s="217"/>
    </row>
    <row r="195" spans="1:10" x14ac:dyDescent="0.25">
      <c r="A195" s="157"/>
      <c r="B195" s="157"/>
      <c r="C195" s="157"/>
      <c r="D195" s="157"/>
      <c r="E195" s="157"/>
      <c r="F195" s="157"/>
      <c r="G195" s="157"/>
      <c r="H195" s="216"/>
      <c r="I195" s="216"/>
      <c r="J195" s="217"/>
    </row>
    <row r="196" spans="1:10" x14ac:dyDescent="0.25">
      <c r="A196" s="157"/>
      <c r="B196" s="157"/>
      <c r="C196" s="157"/>
      <c r="D196" s="157"/>
      <c r="E196" s="157"/>
      <c r="F196" s="157"/>
      <c r="G196" s="157"/>
      <c r="H196" s="216"/>
      <c r="I196" s="216"/>
      <c r="J196" s="217"/>
    </row>
    <row r="197" spans="1:10" x14ac:dyDescent="0.25">
      <c r="A197" s="157"/>
      <c r="B197" s="157"/>
      <c r="C197" s="157"/>
      <c r="D197" s="157"/>
      <c r="E197" s="157"/>
      <c r="F197" s="157"/>
      <c r="G197" s="157"/>
      <c r="H197" s="216"/>
      <c r="I197" s="216"/>
      <c r="J197" s="217"/>
    </row>
    <row r="198" spans="1:10" x14ac:dyDescent="0.25">
      <c r="A198" s="157"/>
      <c r="B198" s="157"/>
      <c r="C198" s="157"/>
      <c r="D198" s="157"/>
      <c r="E198" s="157"/>
      <c r="F198" s="157"/>
      <c r="G198" s="157"/>
      <c r="H198" s="216"/>
      <c r="I198" s="216"/>
      <c r="J198" s="217"/>
    </row>
    <row r="199" spans="1:10" x14ac:dyDescent="0.25">
      <c r="A199" s="157"/>
      <c r="B199" s="157"/>
      <c r="C199" s="157"/>
      <c r="D199" s="157"/>
      <c r="E199" s="157"/>
      <c r="F199" s="157"/>
      <c r="G199" s="157"/>
      <c r="H199" s="216"/>
      <c r="I199" s="216"/>
      <c r="J199" s="217"/>
    </row>
    <row r="200" spans="1:10" x14ac:dyDescent="0.25">
      <c r="A200" s="157"/>
      <c r="B200" s="157"/>
      <c r="C200" s="157"/>
      <c r="D200" s="157"/>
      <c r="E200" s="157"/>
      <c r="F200" s="157"/>
      <c r="G200" s="157"/>
      <c r="H200" s="216"/>
      <c r="I200" s="216"/>
      <c r="J200" s="217"/>
    </row>
    <row r="201" spans="1:10" x14ac:dyDescent="0.25">
      <c r="A201" s="157"/>
      <c r="B201" s="157"/>
      <c r="C201" s="157"/>
      <c r="D201" s="157"/>
      <c r="E201" s="157"/>
      <c r="F201" s="157"/>
      <c r="G201" s="157"/>
      <c r="H201" s="216"/>
      <c r="I201" s="216"/>
      <c r="J201" s="217"/>
    </row>
    <row r="202" spans="1:10" x14ac:dyDescent="0.25">
      <c r="A202" s="157"/>
      <c r="B202" s="157"/>
      <c r="C202" s="157"/>
      <c r="D202" s="157"/>
      <c r="E202" s="157"/>
      <c r="F202" s="157"/>
      <c r="G202" s="157"/>
      <c r="H202" s="216"/>
      <c r="I202" s="216"/>
      <c r="J202" s="217"/>
    </row>
    <row r="203" spans="1:10" x14ac:dyDescent="0.25">
      <c r="A203" s="157"/>
      <c r="B203" s="157"/>
      <c r="C203" s="157"/>
      <c r="D203" s="157"/>
      <c r="E203" s="157"/>
      <c r="F203" s="157"/>
      <c r="G203" s="157"/>
      <c r="H203" s="216"/>
      <c r="I203" s="216"/>
      <c r="J203" s="217"/>
    </row>
    <row r="204" spans="1:10" x14ac:dyDescent="0.25">
      <c r="A204" s="157"/>
      <c r="B204" s="157"/>
      <c r="C204" s="157"/>
      <c r="D204" s="157"/>
      <c r="E204" s="157"/>
      <c r="F204" s="157"/>
      <c r="G204" s="157"/>
      <c r="H204" s="216"/>
      <c r="I204" s="216"/>
      <c r="J204" s="217"/>
    </row>
    <row r="205" spans="1:10" x14ac:dyDescent="0.25">
      <c r="A205" s="157"/>
      <c r="B205" s="157"/>
      <c r="C205" s="157"/>
      <c r="D205" s="157"/>
      <c r="E205" s="157"/>
      <c r="F205" s="157"/>
      <c r="G205" s="157"/>
      <c r="H205" s="216"/>
      <c r="I205" s="216"/>
      <c r="J205" s="217"/>
    </row>
    <row r="206" spans="1:10" x14ac:dyDescent="0.25">
      <c r="A206" s="157"/>
      <c r="B206" s="157"/>
      <c r="C206" s="157"/>
      <c r="D206" s="157"/>
      <c r="E206" s="157"/>
      <c r="F206" s="157"/>
      <c r="G206" s="157"/>
      <c r="H206" s="216"/>
      <c r="I206" s="216"/>
      <c r="J206" s="217"/>
    </row>
    <row r="207" spans="1:10" x14ac:dyDescent="0.25">
      <c r="A207" s="157"/>
      <c r="B207" s="157"/>
      <c r="C207" s="157"/>
      <c r="D207" s="157"/>
      <c r="E207" s="157"/>
      <c r="F207" s="157"/>
      <c r="G207" s="157"/>
      <c r="H207" s="216"/>
      <c r="I207" s="216"/>
      <c r="J207" s="217"/>
    </row>
    <row r="208" spans="1:10" x14ac:dyDescent="0.25">
      <c r="A208" s="157"/>
      <c r="B208" s="157"/>
      <c r="C208" s="157"/>
      <c r="D208" s="157"/>
      <c r="E208" s="157"/>
      <c r="F208" s="157"/>
      <c r="G208" s="157"/>
      <c r="H208" s="216"/>
      <c r="I208" s="216"/>
      <c r="J208" s="217"/>
    </row>
    <row r="209" spans="1:10" x14ac:dyDescent="0.25">
      <c r="A209" s="157"/>
      <c r="B209" s="157"/>
      <c r="C209" s="157"/>
      <c r="D209" s="157"/>
      <c r="E209" s="157"/>
      <c r="F209" s="157"/>
      <c r="G209" s="157"/>
      <c r="H209" s="216"/>
      <c r="I209" s="216"/>
      <c r="J209" s="217"/>
    </row>
    <row r="210" spans="1:10" x14ac:dyDescent="0.25">
      <c r="A210" s="157"/>
      <c r="B210" s="157"/>
      <c r="C210" s="157"/>
      <c r="D210" s="157"/>
      <c r="E210" s="157"/>
      <c r="F210" s="157"/>
      <c r="G210" s="157"/>
      <c r="H210" s="216"/>
      <c r="I210" s="216"/>
      <c r="J210" s="217"/>
    </row>
    <row r="211" spans="1:10" x14ac:dyDescent="0.25">
      <c r="A211" s="157"/>
      <c r="B211" s="157"/>
      <c r="C211" s="157"/>
      <c r="D211" s="157"/>
      <c r="E211" s="157"/>
      <c r="F211" s="157"/>
      <c r="G211" s="157"/>
      <c r="H211" s="216"/>
      <c r="I211" s="216"/>
      <c r="J211" s="217"/>
    </row>
    <row r="212" spans="1:10" x14ac:dyDescent="0.25">
      <c r="A212" s="157"/>
      <c r="B212" s="157"/>
      <c r="C212" s="157"/>
      <c r="D212" s="157"/>
      <c r="E212" s="157"/>
      <c r="F212" s="157"/>
      <c r="G212" s="157"/>
      <c r="H212" s="216"/>
      <c r="I212" s="216"/>
      <c r="J212" s="217"/>
    </row>
    <row r="213" spans="1:10" x14ac:dyDescent="0.25">
      <c r="A213" s="157"/>
      <c r="B213" s="157"/>
      <c r="C213" s="157"/>
      <c r="D213" s="157"/>
      <c r="E213" s="157"/>
      <c r="F213" s="157"/>
      <c r="G213" s="157"/>
      <c r="H213" s="216"/>
      <c r="I213" s="216"/>
      <c r="J213" s="217"/>
    </row>
    <row r="214" spans="1:10" x14ac:dyDescent="0.25">
      <c r="A214" s="157"/>
      <c r="B214" s="157"/>
      <c r="C214" s="157"/>
      <c r="D214" s="157"/>
      <c r="E214" s="157"/>
      <c r="F214" s="157"/>
      <c r="G214" s="157"/>
      <c r="H214" s="216"/>
      <c r="I214" s="216"/>
      <c r="J214" s="217"/>
    </row>
  </sheetData>
  <sheetProtection algorithmName="SHA-512" hashValue="mdXwlDBSJvwnvYK2kLtjOv31Jr0TfTt4sgpGHLox3EJppp1LiE1KeU5i2gDZyabiMwqBx9Q1zSHfUrOuxNuxCg==" saltValue="p6hjviD1UT+K+vIaST8Zbw==" spinCount="100000" sheet="1" selectLockedCells="1"/>
  <mergeCells count="52">
    <mergeCell ref="A9:B9"/>
    <mergeCell ref="C9:D9"/>
    <mergeCell ref="E9:F9"/>
    <mergeCell ref="A1:J1"/>
    <mergeCell ref="B3:D3"/>
    <mergeCell ref="F3:G3"/>
    <mergeCell ref="F5:G5"/>
    <mergeCell ref="A7:J7"/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2:F22"/>
    <mergeCell ref="E36:F36"/>
    <mergeCell ref="E24:F24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5:F35"/>
    <mergeCell ref="E49:F49"/>
    <mergeCell ref="E37:F37"/>
    <mergeCell ref="E38:F38"/>
    <mergeCell ref="E39:F39"/>
    <mergeCell ref="E40:F40"/>
    <mergeCell ref="E41:F41"/>
    <mergeCell ref="E42:F42"/>
    <mergeCell ref="E44:F44"/>
    <mergeCell ref="E45:F45"/>
    <mergeCell ref="E46:F46"/>
    <mergeCell ref="E47:F47"/>
    <mergeCell ref="E48:F48"/>
    <mergeCell ref="A79:J79"/>
    <mergeCell ref="A81:J81"/>
    <mergeCell ref="E50:F50"/>
    <mergeCell ref="E51:F51"/>
    <mergeCell ref="E52:F52"/>
    <mergeCell ref="E53:F53"/>
    <mergeCell ref="B67:E67"/>
    <mergeCell ref="D69:E69"/>
  </mergeCells>
  <conditionalFormatting sqref="B3:D3">
    <cfRule type="cellIs" dxfId="5" priority="5" operator="equal">
      <formula>""</formula>
    </cfRule>
  </conditionalFormatting>
  <conditionalFormatting sqref="D69:E69 C5">
    <cfRule type="containsBlanks" dxfId="4" priority="6">
      <formula>LEN(TRIM(C5))=0</formula>
    </cfRule>
  </conditionalFormatting>
  <conditionalFormatting sqref="F3:G3">
    <cfRule type="cellIs" dxfId="3" priority="4" operator="equal">
      <formula>""</formula>
    </cfRule>
  </conditionalFormatting>
  <conditionalFormatting sqref="F5:G5">
    <cfRule type="cellIs" dxfId="2" priority="3" operator="equal">
      <formula>""</formula>
    </cfRule>
  </conditionalFormatting>
  <conditionalFormatting sqref="C5">
    <cfRule type="cellIs" dxfId="1" priority="2" operator="equal">
      <formula>"?"</formula>
    </cfRule>
  </conditionalFormatting>
  <conditionalFormatting sqref="B67:E67">
    <cfRule type="cellIs" dxfId="0" priority="1" stopIfTrue="1" operator="equal">
      <formula>""</formula>
    </cfRule>
  </conditionalFormatting>
  <dataValidations count="5">
    <dataValidation type="list" errorStyle="information" showErrorMessage="1" errorTitle="Adhérent ?" error="Veuillez confirmer" promptTitle="Indiquer si vous êtes adhérent" sqref="C5">
      <formula1>"?,OUI déjà payée,OUI à payer,NON"</formula1>
    </dataValidation>
    <dataValidation type="list" allowBlank="1" showInputMessage="1" showErrorMessage="1" sqref="I44:I61 I22:I31 I33:I42 I11:I20">
      <formula1>"1,2,3,4,5"</formula1>
    </dataValidation>
    <dataValidation type="list" errorStyle="information" showErrorMessage="1" errorTitle="Adhérent ?" error="Veuillez confirmer" promptTitle="Indiquer si vous êtes adhérent" sqref="C6">
      <formula1>"?,OUI Payée,OUI Non payée,NON"</formula1>
    </dataValidation>
    <dataValidation type="list" allowBlank="1" prompt=" " sqref="B67">
      <formula1>"Chèque à l'ordre de l'APEC, Virement bancaire"</formula1>
    </dataValidation>
    <dataValidation type="list" allowBlank="1" showInputMessage="1" showErrorMessage="1" sqref="A11 A22 A33 A44">
      <formula1>NIVEAUX</formula1>
    </dataValidation>
  </dataValidations>
  <hyperlinks>
    <hyperlink ref="F72" r:id="rId1"/>
    <hyperlink ref="A81" r:id="rId2" display="www.apec-meudon.fr"/>
    <hyperlink ref="A79:J79" r:id="rId3" display="Pour toute question, vous pouvez écrire à partitions@apec-meudon.fr"/>
    <hyperlink ref="F74" r:id="rId4" display="Nos coordonnées bancaire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TABLES</vt:lpstr>
      <vt:lpstr>LISTE</vt:lpstr>
      <vt:lpstr>FORMULAIRE 20-21</vt:lpstr>
      <vt:lpstr>NIVEAUX</vt:lpstr>
      <vt:lpstr>'FORMULAIRE 20-21'!Print_Area</vt:lpstr>
      <vt:lpstr>'FORMULAIRE 20-21'!Zone_d_impression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master</cp:lastModifiedBy>
  <cp:lastPrinted>2020-06-19T13:28:10Z</cp:lastPrinted>
  <dcterms:created xsi:type="dcterms:W3CDTF">2020-06-19T13:12:09Z</dcterms:created>
  <dcterms:modified xsi:type="dcterms:W3CDTF">2020-06-19T14:55:25Z</dcterms:modified>
</cp:coreProperties>
</file>