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53fd0535d969ff/APEC/2022-2023/Partitions/"/>
    </mc:Choice>
  </mc:AlternateContent>
  <xr:revisionPtr revIDLastSave="0" documentId="8_{2CE0B90A-FC2B-4A52-8DCD-696625436827}" xr6:coauthVersionLast="47" xr6:coauthVersionMax="47" xr10:uidLastSave="{00000000-0000-0000-0000-000000000000}"/>
  <workbookProtection workbookAlgorithmName="SHA-512" workbookHashValue="7K3SlerP+y/HtdHBK2TU/5/2QHHy4xmrJKXGY0NVYbaAly/QmCiu+lbWldSHUOevSdfm4AZjPApVEwq4ZFUutA==" workbookSaltValue="r1YkIMonreyxUpaSs3797Q==" workbookSpinCount="100000" lockStructure="1"/>
  <bookViews>
    <workbookView xWindow="28680" yWindow="-120" windowWidth="29040" windowHeight="15840" firstSheet="2" activeTab="2" xr2:uid="{02E2942A-03B5-463A-AD1F-74601FBE90E5}"/>
  </bookViews>
  <sheets>
    <sheet name="TABLES" sheetId="1" state="hidden" r:id="rId1"/>
    <sheet name="LISTE" sheetId="2" state="hidden" r:id="rId2"/>
    <sheet name="Bon Cde-2 2022-2023 APEC MEUDON" sheetId="3" r:id="rId3"/>
  </sheets>
  <definedNames>
    <definedName name="_xlnm._FilterDatabase" localSheetId="2" hidden="1">'Bon Cde-2 2022-2023 APEC MEUDON'!$A$9:$J$63</definedName>
    <definedName name="_xlnm._FilterDatabase" localSheetId="1" hidden="1">LISTE!$A$1:$H$55</definedName>
    <definedName name="NIV_A">OFFSET(LISTE!$A$1,MATCH('Bon Cde-2 2022-2023 APEC MEUDON'!$A$11,LISTE!$A$2:$A$290,0),0,COUNTIF(LISTE!$A$2:$A$290,'Bon Cde-2 2022-2023 APEC MEUDON'!$A$11),8)</definedName>
    <definedName name="NIV_B">OFFSET(LISTE!$A$1,MATCH('Bon Cde-2 2022-2023 APEC MEUDON'!$A$22,LISTE!$A$2:$A$290,0),0,COUNTIF(LISTE!$A$2:$A$290,'Bon Cde-2 2022-2023 APEC MEUDON'!$A$22),8)</definedName>
    <definedName name="NIV_C">OFFSET(LISTE!$A$1,MATCH('Bon Cde-2 2022-2023 APEC MEUDON'!$A$33,LISTE!$A$2:$A$290,0),0,COUNTIF(LISTE!$A$2:$A$290,'Bon Cde-2 2022-2023 APEC MEUDON'!$A$33),8)</definedName>
    <definedName name="NIV_D">OFFSET(LISTE!$A$1,MATCH('Bon Cde-2 2022-2023 APEC MEUDON'!$A$44,LISTE!$A$2:$A$290,0),0,COUNTIF(LISTE!$A$2:$A$290,'Bon Cde-2 2022-2023 APEC MEUDON'!$A$44),8)</definedName>
    <definedName name="NIVEAUX">TABLES!$A$2:$A$21</definedName>
    <definedName name="Print_Area" localSheetId="2">'Bon Cde-2 2022-2023 APEC MEUDON'!$A$1:$J$84</definedName>
    <definedName name="_xlnm.Print_Area" localSheetId="2">'Bon Cde-2 2022-2023 APEC MEUDON'!$A$1:$J$84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5" i="3" l="1"/>
  <c r="F74" i="3"/>
  <c r="J69" i="3"/>
  <c r="I69" i="3"/>
  <c r="J67" i="3"/>
  <c r="I65" i="3"/>
  <c r="G52" i="3"/>
  <c r="E52" i="3"/>
  <c r="H52" i="3" s="1"/>
  <c r="J52" i="3" s="1"/>
  <c r="C52" i="3"/>
  <c r="G51" i="3"/>
  <c r="E51" i="3"/>
  <c r="H51" i="3" s="1"/>
  <c r="J51" i="3" s="1"/>
  <c r="C51" i="3"/>
  <c r="G50" i="3"/>
  <c r="E50" i="3"/>
  <c r="H50" i="3" s="1"/>
  <c r="J50" i="3" s="1"/>
  <c r="C50" i="3"/>
  <c r="G49" i="3"/>
  <c r="E49" i="3"/>
  <c r="H49" i="3" s="1"/>
  <c r="J49" i="3" s="1"/>
  <c r="C49" i="3"/>
  <c r="G48" i="3"/>
  <c r="E48" i="3"/>
  <c r="H48" i="3" s="1"/>
  <c r="J48" i="3" s="1"/>
  <c r="C48" i="3"/>
  <c r="G47" i="3"/>
  <c r="E47" i="3"/>
  <c r="H47" i="3" s="1"/>
  <c r="J47" i="3" s="1"/>
  <c r="C47" i="3"/>
  <c r="G46" i="3"/>
  <c r="E46" i="3"/>
  <c r="H46" i="3" s="1"/>
  <c r="J46" i="3" s="1"/>
  <c r="C46" i="3"/>
  <c r="G45" i="3"/>
  <c r="E45" i="3"/>
  <c r="H45" i="3" s="1"/>
  <c r="J45" i="3" s="1"/>
  <c r="C45" i="3"/>
  <c r="G44" i="3"/>
  <c r="E44" i="3"/>
  <c r="H44" i="3" s="1"/>
  <c r="J44" i="3" s="1"/>
  <c r="C44" i="3"/>
  <c r="G42" i="3"/>
  <c r="E42" i="3"/>
  <c r="H42" i="3" s="1"/>
  <c r="J42" i="3" s="1"/>
  <c r="C42" i="3"/>
  <c r="G41" i="3"/>
  <c r="E41" i="3"/>
  <c r="H41" i="3" s="1"/>
  <c r="J41" i="3" s="1"/>
  <c r="C41" i="3"/>
  <c r="G40" i="3"/>
  <c r="E40" i="3"/>
  <c r="H40" i="3" s="1"/>
  <c r="J40" i="3" s="1"/>
  <c r="C40" i="3"/>
  <c r="G39" i="3"/>
  <c r="E39" i="3"/>
  <c r="H39" i="3" s="1"/>
  <c r="J39" i="3" s="1"/>
  <c r="C39" i="3"/>
  <c r="G38" i="3"/>
  <c r="E38" i="3"/>
  <c r="H38" i="3" s="1"/>
  <c r="J38" i="3" s="1"/>
  <c r="C38" i="3"/>
  <c r="G37" i="3"/>
  <c r="E37" i="3"/>
  <c r="H37" i="3" s="1"/>
  <c r="J37" i="3" s="1"/>
  <c r="C37" i="3"/>
  <c r="G36" i="3"/>
  <c r="E36" i="3"/>
  <c r="H36" i="3" s="1"/>
  <c r="J36" i="3" s="1"/>
  <c r="C36" i="3"/>
  <c r="G35" i="3"/>
  <c r="E35" i="3"/>
  <c r="H35" i="3" s="1"/>
  <c r="J35" i="3" s="1"/>
  <c r="C35" i="3"/>
  <c r="G34" i="3"/>
  <c r="E34" i="3"/>
  <c r="H34" i="3" s="1"/>
  <c r="J34" i="3" s="1"/>
  <c r="C34" i="3"/>
  <c r="G33" i="3"/>
  <c r="E33" i="3"/>
  <c r="H33" i="3" s="1"/>
  <c r="J33" i="3" s="1"/>
  <c r="C33" i="3"/>
  <c r="G31" i="3"/>
  <c r="E31" i="3"/>
  <c r="H31" i="3" s="1"/>
  <c r="J31" i="3" s="1"/>
  <c r="C31" i="3"/>
  <c r="G30" i="3"/>
  <c r="E30" i="3"/>
  <c r="H30" i="3" s="1"/>
  <c r="J30" i="3" s="1"/>
  <c r="C30" i="3"/>
  <c r="G29" i="3"/>
  <c r="E29" i="3"/>
  <c r="H29" i="3" s="1"/>
  <c r="J29" i="3" s="1"/>
  <c r="C29" i="3"/>
  <c r="G28" i="3"/>
  <c r="E28" i="3"/>
  <c r="H28" i="3" s="1"/>
  <c r="J28" i="3" s="1"/>
  <c r="C28" i="3"/>
  <c r="G27" i="3"/>
  <c r="E27" i="3"/>
  <c r="H27" i="3" s="1"/>
  <c r="J27" i="3" s="1"/>
  <c r="C27" i="3"/>
  <c r="G26" i="3"/>
  <c r="E26" i="3"/>
  <c r="H26" i="3" s="1"/>
  <c r="J26" i="3" s="1"/>
  <c r="C26" i="3"/>
  <c r="G25" i="3"/>
  <c r="E25" i="3"/>
  <c r="H25" i="3" s="1"/>
  <c r="J25" i="3" s="1"/>
  <c r="C25" i="3"/>
  <c r="G24" i="3"/>
  <c r="E24" i="3"/>
  <c r="H24" i="3" s="1"/>
  <c r="J24" i="3" s="1"/>
  <c r="C24" i="3"/>
  <c r="G23" i="3"/>
  <c r="E23" i="3"/>
  <c r="H23" i="3" s="1"/>
  <c r="J23" i="3" s="1"/>
  <c r="C23" i="3"/>
  <c r="G22" i="3"/>
  <c r="E22" i="3"/>
  <c r="H22" i="3" s="1"/>
  <c r="J22" i="3" s="1"/>
  <c r="C22" i="3"/>
  <c r="G20" i="3"/>
  <c r="E20" i="3"/>
  <c r="H20" i="3" s="1"/>
  <c r="J20" i="3" s="1"/>
  <c r="C20" i="3"/>
  <c r="G19" i="3"/>
  <c r="E19" i="3"/>
  <c r="H19" i="3" s="1"/>
  <c r="J19" i="3" s="1"/>
  <c r="C19" i="3"/>
  <c r="G18" i="3"/>
  <c r="E18" i="3"/>
  <c r="H18" i="3" s="1"/>
  <c r="J18" i="3" s="1"/>
  <c r="C18" i="3"/>
  <c r="G17" i="3"/>
  <c r="E17" i="3"/>
  <c r="H17" i="3" s="1"/>
  <c r="J17" i="3" s="1"/>
  <c r="C17" i="3"/>
  <c r="G16" i="3"/>
  <c r="E16" i="3"/>
  <c r="H16" i="3" s="1"/>
  <c r="J16" i="3" s="1"/>
  <c r="C16" i="3"/>
  <c r="G15" i="3"/>
  <c r="E15" i="3"/>
  <c r="H15" i="3" s="1"/>
  <c r="J15" i="3" s="1"/>
  <c r="C15" i="3"/>
  <c r="G14" i="3"/>
  <c r="E14" i="3"/>
  <c r="H14" i="3" s="1"/>
  <c r="J14" i="3" s="1"/>
  <c r="C14" i="3"/>
  <c r="G13" i="3"/>
  <c r="E13" i="3"/>
  <c r="H13" i="3" s="1"/>
  <c r="J13" i="3" s="1"/>
  <c r="C13" i="3"/>
  <c r="G12" i="3"/>
  <c r="E12" i="3"/>
  <c r="H12" i="3" s="1"/>
  <c r="J12" i="3" s="1"/>
  <c r="C12" i="3"/>
  <c r="G11" i="3"/>
  <c r="E11" i="3"/>
  <c r="H11" i="3" s="1"/>
  <c r="J11" i="3" s="1"/>
  <c r="C11" i="3"/>
  <c r="J65" i="3" l="1"/>
  <c r="J71" i="3" s="1"/>
</calcChain>
</file>

<file path=xl/sharedStrings.xml><?xml version="1.0" encoding="utf-8"?>
<sst xmlns="http://schemas.openxmlformats.org/spreadsheetml/2006/main" count="364" uniqueCount="113">
  <si>
    <t>Commande de LIVRES, CD, PARTITIONS et FOURNITURES - APEC Meudon Année 2022-2023</t>
  </si>
  <si>
    <t>Choissez le niveau de votre enfant</t>
  </si>
  <si>
    <t>Livre</t>
  </si>
  <si>
    <t>Init_FM_A_JACQUET_A</t>
  </si>
  <si>
    <t>Fourniture</t>
  </si>
  <si>
    <t>Init_FM_Debutant</t>
  </si>
  <si>
    <t>Partition</t>
  </si>
  <si>
    <t>Init_FM_A_CHEZAL_cours_10</t>
  </si>
  <si>
    <t>?</t>
  </si>
  <si>
    <t>FM_1.1</t>
  </si>
  <si>
    <t>CHAM_1.1</t>
  </si>
  <si>
    <t>FM_1.2</t>
  </si>
  <si>
    <t>CHAM_1.2</t>
  </si>
  <si>
    <t>FM_1.3</t>
  </si>
  <si>
    <t>CHAM_1.3</t>
  </si>
  <si>
    <t>FM_1.4</t>
  </si>
  <si>
    <t>CHAM_1.4</t>
  </si>
  <si>
    <t>FM_2.1</t>
  </si>
  <si>
    <t>FM_2.2</t>
  </si>
  <si>
    <t>FM_2.3</t>
  </si>
  <si>
    <t>CFM</t>
  </si>
  <si>
    <t>PréCOP FM</t>
  </si>
  <si>
    <t>DFM</t>
  </si>
  <si>
    <t>FM_Chant</t>
  </si>
  <si>
    <t>---</t>
  </si>
  <si>
    <t>Titre court</t>
  </si>
  <si>
    <t>Auteur</t>
  </si>
  <si>
    <t>Titre</t>
  </si>
  <si>
    <t>Type</t>
  </si>
  <si>
    <t>Editeur</t>
  </si>
  <si>
    <t>Prix public</t>
  </si>
  <si>
    <t>Prix ADH</t>
  </si>
  <si>
    <t>Ardoise</t>
  </si>
  <si>
    <t>Papeterie musique</t>
  </si>
  <si>
    <t>Ardoise avec portées musicales</t>
  </si>
  <si>
    <t>Fuzeau</t>
  </si>
  <si>
    <t>Dessine V3</t>
  </si>
  <si>
    <t>S. Allerme &amp; S. Villemin</t>
  </si>
  <si>
    <t>Dessine-moi une chanson, Vol. 3  Livre de l'élève (pas de CD)</t>
  </si>
  <si>
    <t>Lemoine</t>
  </si>
  <si>
    <t>Cahier</t>
  </si>
  <si>
    <t>Cahier de musique (une page portée et une page texte)</t>
  </si>
  <si>
    <t>-</t>
  </si>
  <si>
    <t>Boîte V1</t>
  </si>
  <si>
    <t>E. Grabowski</t>
  </si>
  <si>
    <t>Ma boîte à musiques, Vol.1</t>
  </si>
  <si>
    <t>H. Billaudot</t>
  </si>
  <si>
    <t>Boîte V2</t>
  </si>
  <si>
    <t>Ma boîte à musiques, Vol.2</t>
  </si>
  <si>
    <t>Boîte V3</t>
  </si>
  <si>
    <t>Ma boîte à musiques, Vol.3</t>
  </si>
  <si>
    <t>Boîte V4</t>
  </si>
  <si>
    <t>Ma boîte à musiques, Vol.4</t>
  </si>
  <si>
    <t>PRO FM V4</t>
  </si>
  <si>
    <t>Pro FM, Vol.4</t>
  </si>
  <si>
    <t>AB Editions Musicales</t>
  </si>
  <si>
    <t>L.V. BEETHOVEN</t>
  </si>
  <si>
    <t>Symphonie n° 7 (conducteur poche)</t>
  </si>
  <si>
    <t>Breitkopf &amp; Härtel</t>
  </si>
  <si>
    <t>PRO FM V5</t>
  </si>
  <si>
    <t>Pro FM, Vol.5</t>
  </si>
  <si>
    <t>Répertoire V6</t>
  </si>
  <si>
    <t>Formation musicale complète par le répertoire, Vol 6</t>
  </si>
  <si>
    <t>PRO FM V6</t>
  </si>
  <si>
    <t>Pro FM, Vol.6</t>
  </si>
  <si>
    <t>Jupiter</t>
  </si>
  <si>
    <t>W. A. Mozart</t>
  </si>
  <si>
    <t>Symphonie n° 41 « Jupiter » (conducteur poche)</t>
  </si>
  <si>
    <t>Bärenreiter Urtext</t>
  </si>
  <si>
    <t>Répertoire V7</t>
  </si>
  <si>
    <t>Formation musicale complète par le répertoire, Vol 7</t>
  </si>
  <si>
    <t>Bartok</t>
  </si>
  <si>
    <t>B. Bartok</t>
  </si>
  <si>
    <t>Concerto for orchestra (conducteur poche)</t>
  </si>
  <si>
    <t>Henle Verlag</t>
  </si>
  <si>
    <t>Atout Rythme</t>
  </si>
  <si>
    <t>M. Labrousse &amp; P. Despax</t>
  </si>
  <si>
    <t>Atout Rythme, 3ème cycle et cycle spécialisé</t>
  </si>
  <si>
    <t>Vocalisons</t>
  </si>
  <si>
    <t>Claude André FRANÇOIS</t>
  </si>
  <si>
    <t>Vocalisons, Vol. 1 - Une formation musicale complète pour les chanteurs</t>
  </si>
  <si>
    <t>Intos C1</t>
  </si>
  <si>
    <t>Virginie Dao</t>
  </si>
  <si>
    <t>Mes p’tites intos 1er cycle</t>
  </si>
  <si>
    <t>Diapason</t>
  </si>
  <si>
    <t>Autre</t>
  </si>
  <si>
    <t>Diapason LA4</t>
  </si>
  <si>
    <t>Nom</t>
  </si>
  <si>
    <t>Adresse</t>
  </si>
  <si>
    <t>Adhérent APEC</t>
  </si>
  <si>
    <t>Mail</t>
  </si>
  <si>
    <r>
      <t xml:space="preserve">1/ Indiquer vos coordonnées ci-dessus - Les adhérents bénéficient de </t>
    </r>
    <r>
      <rPr>
        <b/>
        <u/>
        <sz val="16"/>
        <rFont val="Calibri"/>
        <family val="2"/>
        <scheme val="minor"/>
      </rPr>
      <t>15% de remise</t>
    </r>
    <r>
      <rPr>
        <b/>
        <sz val="16"/>
        <rFont val="Calibri"/>
        <family val="2"/>
        <scheme val="minor"/>
      </rPr>
      <t xml:space="preserve"> </t>
    </r>
    <r>
      <rPr>
        <sz val="16"/>
        <rFont val="Calibri"/>
        <family val="2"/>
        <scheme val="minor"/>
      </rPr>
      <t>sur le prix public en précommande</t>
    </r>
    <r>
      <rPr>
        <b/>
        <u/>
        <sz val="16"/>
        <rFont val="Calibri"/>
        <family val="2"/>
        <scheme val="minor"/>
      </rPr>
      <t xml:space="preserve">
</t>
    </r>
    <r>
      <rPr>
        <sz val="16"/>
        <rFont val="Calibri"/>
        <family val="2"/>
        <scheme val="minor"/>
      </rPr>
      <t xml:space="preserve">2/ Indiquer le niveau de votre (vos) enfant(s) çi dessous (Colonne A / </t>
    </r>
    <r>
      <rPr>
        <b/>
        <u/>
        <sz val="16"/>
        <rFont val="Calibri"/>
        <family val="2"/>
        <scheme val="minor"/>
      </rPr>
      <t>NIVEAUX</t>
    </r>
    <r>
      <rPr>
        <sz val="16"/>
        <rFont val="Calibri"/>
        <family val="2"/>
        <scheme val="minor"/>
      </rPr>
      <t xml:space="preserve">) </t>
    </r>
    <r>
      <rPr>
        <sz val="16"/>
        <rFont val="Calibri"/>
        <family val="2"/>
      </rPr>
      <t>→ La liste établie par le conservatoire s'affiche</t>
    </r>
    <r>
      <rPr>
        <sz val="16"/>
        <rFont val="Calibri"/>
        <family val="2"/>
        <scheme val="minor"/>
      </rPr>
      <t xml:space="preserve">
3/ Indiquer la quantité d'articles désirée (Colonne I / </t>
    </r>
    <r>
      <rPr>
        <b/>
        <u/>
        <sz val="16"/>
        <rFont val="Calibri"/>
        <family val="2"/>
        <scheme val="minor"/>
      </rPr>
      <t>Qté</t>
    </r>
    <r>
      <rPr>
        <sz val="16"/>
        <rFont val="Calibri"/>
        <family val="2"/>
        <scheme val="minor"/>
      </rPr>
      <t>) → Les calculs sont automatiques, les prix tiennent compte de l'adhésion !</t>
    </r>
  </si>
  <si>
    <t>NIVEAUX</t>
  </si>
  <si>
    <t>TARIF</t>
  </si>
  <si>
    <t>Qté</t>
  </si>
  <si>
    <t>TOTAL</t>
  </si>
  <si>
    <t xml:space="preserve">*: Non repris / non remboursé </t>
  </si>
  <si>
    <t>Articles</t>
  </si>
  <si>
    <t>Règlement:</t>
  </si>
  <si>
    <t>Réduction adhérent:</t>
  </si>
  <si>
    <t>Le :</t>
  </si>
  <si>
    <t>Adhésion:</t>
  </si>
  <si>
    <t>Total TTC:</t>
  </si>
  <si>
    <t>4/ Renvoyez dès que possible ce formulaire complété à l'adresse suivante:</t>
  </si>
  <si>
    <t xml:space="preserve">partitions@apec-meudon.fr </t>
  </si>
  <si>
    <t>5/ Pour déclencher votre commande, faites parvenir votre règlement:</t>
  </si>
  <si>
    <r>
      <t xml:space="preserve">6/ Votre commande sera disponible le </t>
    </r>
    <r>
      <rPr>
        <b/>
        <sz val="16"/>
        <rFont val="Calibri"/>
        <family val="2"/>
        <scheme val="minor"/>
      </rPr>
      <t>mercredi 7 septembre après-midi au conservatoire.</t>
    </r>
  </si>
  <si>
    <t>Pour les précommandes parvenues après le 31 août ou prises sur place le 7 septembre, elles pourraient ne pas être servies pour le début des cours.</t>
  </si>
  <si>
    <r>
      <rPr>
        <i/>
        <sz val="16"/>
        <rFont val="Calibri"/>
        <family val="2"/>
        <scheme val="minor"/>
      </rPr>
      <t>Pour toute question:</t>
    </r>
    <r>
      <rPr>
        <i/>
        <sz val="16"/>
        <color theme="10"/>
        <rFont val="Calibri"/>
        <family val="2"/>
        <scheme val="minor"/>
      </rPr>
      <t xml:space="preserve"> </t>
    </r>
    <r>
      <rPr>
        <u/>
        <sz val="16"/>
        <color theme="10"/>
        <rFont val="Calibri"/>
        <family val="2"/>
        <scheme val="minor"/>
      </rPr>
      <t>partitions@apec-meudon.fr</t>
    </r>
  </si>
  <si>
    <r>
      <rPr>
        <sz val="14"/>
        <rFont val="Calibri"/>
        <family val="2"/>
        <scheme val="minor"/>
      </rPr>
      <t xml:space="preserve">Retrouvez-nous sur </t>
    </r>
    <r>
      <rPr>
        <u/>
        <sz val="14"/>
        <color theme="10"/>
        <rFont val="Calibri"/>
        <family val="2"/>
        <scheme val="minor"/>
      </rPr>
      <t>www.apec-meudon.fr</t>
    </r>
  </si>
  <si>
    <t>Cotiz</t>
  </si>
  <si>
    <t>Réduc Adh</t>
  </si>
  <si>
    <t>V2 - 12/07/2022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</si>
</sst>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;[Red]#,##0.00\ &quot;€&quot;"/>
    <numFmt numFmtId="165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24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u/>
      <sz val="10"/>
      <color theme="10"/>
      <name val="Arial"/>
      <family val="2"/>
    </font>
    <font>
      <sz val="16"/>
      <name val="Calibri"/>
      <family val="2"/>
    </font>
    <font>
      <b/>
      <u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u/>
      <sz val="16"/>
      <color theme="10"/>
      <name val="Calibri"/>
      <family val="2"/>
      <scheme val="minor"/>
    </font>
    <font>
      <i/>
      <sz val="16"/>
      <color theme="10"/>
      <name val="Calibri"/>
      <family val="2"/>
      <scheme val="minor"/>
    </font>
    <font>
      <i/>
      <sz val="16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name val="Calibri"/>
      <family val="2"/>
      <scheme val="minor"/>
    </font>
    <font>
      <b/>
      <sz val="8"/>
      <color theme="0" tint="-0.34998626667073579"/>
      <name val="Calibri"/>
      <family val="2"/>
      <scheme val="minor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5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34">
    <xf numFmtId="0" fontId="0" fillId="0" borderId="0" xfId="0"/>
    <xf numFmtId="0" fontId="2" fillId="0" borderId="0" xfId="4" applyFont="1" applyAlignment="1">
      <alignment horizontal="center" vertical="center"/>
    </xf>
    <xf numFmtId="0" fontId="1" fillId="0" borderId="0" xfId="4"/>
    <xf numFmtId="0" fontId="3" fillId="0" borderId="0" xfId="4" applyFont="1" applyAlignment="1">
      <alignment horizontal="center" vertical="center"/>
    </xf>
    <xf numFmtId="10" fontId="3" fillId="0" borderId="0" xfId="3" applyNumberFormat="1" applyFont="1" applyBorder="1" applyAlignment="1">
      <alignment horizontal="right" vertical="center"/>
    </xf>
    <xf numFmtId="0" fontId="3" fillId="0" borderId="0" xfId="4" applyFont="1" applyAlignment="1">
      <alignment horizontal="left" vertical="center" wrapText="1"/>
    </xf>
    <xf numFmtId="0" fontId="3" fillId="0" borderId="0" xfId="4" applyFont="1" applyAlignment="1">
      <alignment vertical="center"/>
    </xf>
    <xf numFmtId="0" fontId="4" fillId="2" borderId="0" xfId="4" applyFont="1" applyFill="1"/>
    <xf numFmtId="164" fontId="5" fillId="0" borderId="0" xfId="5" quotePrefix="1" applyNumberFormat="1" applyFont="1" applyAlignment="1">
      <alignment vertical="center" wrapText="1"/>
    </xf>
    <xf numFmtId="0" fontId="3" fillId="0" borderId="0" xfId="4" quotePrefix="1" applyFont="1" applyAlignment="1">
      <alignment horizontal="left" vertical="center" wrapText="1"/>
    </xf>
    <xf numFmtId="0" fontId="1" fillId="0" borderId="0" xfId="4" applyProtection="1">
      <protection locked="0" hidden="1"/>
    </xf>
    <xf numFmtId="0" fontId="6" fillId="0" borderId="0" xfId="4" applyFont="1" applyAlignment="1">
      <alignment vertical="center"/>
    </xf>
    <xf numFmtId="0" fontId="7" fillId="0" borderId="1" xfId="5" applyFont="1" applyBorder="1" applyAlignment="1">
      <alignment vertical="center"/>
    </xf>
    <xf numFmtId="0" fontId="7" fillId="0" borderId="2" xfId="5" applyFont="1" applyBorder="1" applyAlignment="1">
      <alignment vertical="center"/>
    </xf>
    <xf numFmtId="0" fontId="7" fillId="0" borderId="2" xfId="4" applyFont="1" applyBorder="1" applyAlignment="1">
      <alignment vertical="center"/>
    </xf>
    <xf numFmtId="44" fontId="7" fillId="0" borderId="2" xfId="2" applyFont="1" applyFill="1" applyBorder="1" applyAlignment="1">
      <alignment vertical="center"/>
    </xf>
    <xf numFmtId="44" fontId="7" fillId="0" borderId="2" xfId="6" applyFont="1" applyFill="1" applyBorder="1" applyAlignment="1">
      <alignment horizontal="center" vertical="center"/>
    </xf>
    <xf numFmtId="0" fontId="7" fillId="0" borderId="0" xfId="4" applyFont="1" applyAlignment="1">
      <alignment vertical="center"/>
    </xf>
    <xf numFmtId="0" fontId="7" fillId="0" borderId="4" xfId="5" applyFont="1" applyBorder="1" applyAlignment="1">
      <alignment vertical="center"/>
    </xf>
    <xf numFmtId="0" fontId="7" fillId="0" borderId="0" xfId="5" applyFont="1" applyAlignment="1">
      <alignment vertical="center"/>
    </xf>
    <xf numFmtId="44" fontId="7" fillId="0" borderId="0" xfId="2" applyFont="1" applyFill="1" applyBorder="1" applyAlignment="1">
      <alignment vertical="center"/>
    </xf>
    <xf numFmtId="44" fontId="7" fillId="0" borderId="0" xfId="6" applyFont="1" applyFill="1" applyBorder="1" applyAlignment="1">
      <alignment horizontal="center" vertical="center"/>
    </xf>
    <xf numFmtId="0" fontId="7" fillId="0" borderId="5" xfId="5" applyFont="1" applyBorder="1" applyAlignment="1">
      <alignment vertical="center"/>
    </xf>
    <xf numFmtId="0" fontId="7" fillId="0" borderId="6" xfId="5" applyFont="1" applyBorder="1" applyAlignment="1">
      <alignment vertical="center"/>
    </xf>
    <xf numFmtId="0" fontId="7" fillId="0" borderId="6" xfId="4" applyFont="1" applyBorder="1" applyAlignment="1">
      <alignment vertical="center"/>
    </xf>
    <xf numFmtId="44" fontId="7" fillId="0" borderId="6" xfId="2" applyFont="1" applyFill="1" applyBorder="1" applyAlignment="1">
      <alignment vertical="center"/>
    </xf>
    <xf numFmtId="44" fontId="7" fillId="0" borderId="6" xfId="6" applyFont="1" applyFill="1" applyBorder="1" applyAlignment="1">
      <alignment horizontal="center" vertical="center"/>
    </xf>
    <xf numFmtId="0" fontId="7" fillId="3" borderId="1" xfId="5" applyFont="1" applyFill="1" applyBorder="1" applyAlignment="1">
      <alignment vertical="center"/>
    </xf>
    <xf numFmtId="0" fontId="7" fillId="3" borderId="2" xfId="5" applyFont="1" applyFill="1" applyBorder="1" applyAlignment="1">
      <alignment vertical="center"/>
    </xf>
    <xf numFmtId="0" fontId="7" fillId="3" borderId="2" xfId="4" applyFont="1" applyFill="1" applyBorder="1" applyAlignment="1">
      <alignment vertical="center"/>
    </xf>
    <xf numFmtId="44" fontId="7" fillId="3" borderId="2" xfId="2" applyFont="1" applyFill="1" applyBorder="1" applyAlignment="1">
      <alignment vertical="center"/>
    </xf>
    <xf numFmtId="44" fontId="7" fillId="3" borderId="2" xfId="6" applyFont="1" applyFill="1" applyBorder="1" applyAlignment="1">
      <alignment horizontal="center" vertical="center"/>
    </xf>
    <xf numFmtId="0" fontId="7" fillId="3" borderId="4" xfId="5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0" fontId="7" fillId="3" borderId="0" xfId="4" applyFont="1" applyFill="1" applyAlignment="1">
      <alignment vertical="center"/>
    </xf>
    <xf numFmtId="44" fontId="7" fillId="3" borderId="0" xfId="2" applyFont="1" applyFill="1" applyBorder="1" applyAlignment="1">
      <alignment vertical="center"/>
    </xf>
    <xf numFmtId="44" fontId="7" fillId="3" borderId="0" xfId="6" applyFont="1" applyFill="1" applyBorder="1" applyAlignment="1">
      <alignment horizontal="center" vertical="center"/>
    </xf>
    <xf numFmtId="0" fontId="7" fillId="4" borderId="4" xfId="5" applyFont="1" applyFill="1" applyBorder="1" applyAlignment="1">
      <alignment vertical="center"/>
    </xf>
    <xf numFmtId="0" fontId="7" fillId="4" borderId="0" xfId="5" applyFont="1" applyFill="1" applyAlignment="1">
      <alignment vertical="center"/>
    </xf>
    <xf numFmtId="0" fontId="7" fillId="4" borderId="0" xfId="4" applyFont="1" applyFill="1" applyAlignment="1">
      <alignment vertical="center"/>
    </xf>
    <xf numFmtId="44" fontId="7" fillId="4" borderId="0" xfId="2" applyFont="1" applyFill="1" applyBorder="1" applyAlignment="1">
      <alignment vertical="center"/>
    </xf>
    <xf numFmtId="44" fontId="7" fillId="4" borderId="0" xfId="6" applyFont="1" applyFill="1" applyBorder="1" applyAlignment="1">
      <alignment horizontal="center" vertical="center"/>
    </xf>
    <xf numFmtId="0" fontId="7" fillId="5" borderId="4" xfId="5" applyFont="1" applyFill="1" applyBorder="1" applyAlignment="1">
      <alignment vertical="center"/>
    </xf>
    <xf numFmtId="0" fontId="7" fillId="5" borderId="0" xfId="5" applyFont="1" applyFill="1" applyAlignment="1">
      <alignment vertical="center"/>
    </xf>
    <xf numFmtId="0" fontId="7" fillId="5" borderId="0" xfId="4" applyFont="1" applyFill="1" applyAlignment="1">
      <alignment vertical="center"/>
    </xf>
    <xf numFmtId="44" fontId="7" fillId="5" borderId="0" xfId="2" applyFont="1" applyFill="1" applyBorder="1" applyAlignment="1">
      <alignment vertical="center"/>
    </xf>
    <xf numFmtId="44" fontId="7" fillId="5" borderId="0" xfId="6" applyFont="1" applyFill="1" applyBorder="1" applyAlignment="1">
      <alignment horizontal="center" vertical="center"/>
    </xf>
    <xf numFmtId="0" fontId="7" fillId="6" borderId="4" xfId="5" applyFont="1" applyFill="1" applyBorder="1" applyAlignment="1">
      <alignment vertical="center"/>
    </xf>
    <xf numFmtId="0" fontId="7" fillId="6" borderId="0" xfId="5" applyFont="1" applyFill="1" applyAlignment="1">
      <alignment vertical="center"/>
    </xf>
    <xf numFmtId="0" fontId="7" fillId="6" borderId="0" xfId="4" applyFont="1" applyFill="1" applyAlignment="1">
      <alignment vertical="center"/>
    </xf>
    <xf numFmtId="44" fontId="7" fillId="6" borderId="0" xfId="2" applyFont="1" applyFill="1" applyBorder="1" applyAlignment="1">
      <alignment vertical="center"/>
    </xf>
    <xf numFmtId="44" fontId="7" fillId="6" borderId="0" xfId="6" applyFont="1" applyFill="1" applyBorder="1" applyAlignment="1">
      <alignment horizontal="center" vertical="center"/>
    </xf>
    <xf numFmtId="0" fontId="7" fillId="6" borderId="5" xfId="5" applyFont="1" applyFill="1" applyBorder="1" applyAlignment="1">
      <alignment vertical="center"/>
    </xf>
    <xf numFmtId="0" fontId="7" fillId="6" borderId="6" xfId="4" applyFont="1" applyFill="1" applyBorder="1" applyAlignment="1">
      <alignment vertical="center"/>
    </xf>
    <xf numFmtId="44" fontId="7" fillId="6" borderId="6" xfId="2" applyFont="1" applyFill="1" applyBorder="1" applyAlignment="1">
      <alignment vertical="center"/>
    </xf>
    <xf numFmtId="44" fontId="7" fillId="6" borderId="6" xfId="6" applyFont="1" applyFill="1" applyBorder="1" applyAlignment="1">
      <alignment horizontal="center" vertical="center"/>
    </xf>
    <xf numFmtId="0" fontId="7" fillId="7" borderId="1" xfId="5" applyFont="1" applyFill="1" applyBorder="1" applyAlignment="1">
      <alignment vertical="center"/>
    </xf>
    <xf numFmtId="0" fontId="7" fillId="7" borderId="2" xfId="5" applyFont="1" applyFill="1" applyBorder="1" applyAlignment="1">
      <alignment vertical="center"/>
    </xf>
    <xf numFmtId="0" fontId="7" fillId="7" borderId="2" xfId="4" applyFont="1" applyFill="1" applyBorder="1" applyAlignment="1">
      <alignment vertical="center"/>
    </xf>
    <xf numFmtId="44" fontId="7" fillId="7" borderId="2" xfId="2" applyFont="1" applyFill="1" applyBorder="1" applyAlignment="1">
      <alignment vertical="center"/>
    </xf>
    <xf numFmtId="44" fontId="7" fillId="7" borderId="2" xfId="6" applyFont="1" applyFill="1" applyBorder="1" applyAlignment="1">
      <alignment horizontal="center" vertical="center"/>
    </xf>
    <xf numFmtId="0" fontId="7" fillId="7" borderId="4" xfId="5" applyFont="1" applyFill="1" applyBorder="1" applyAlignment="1">
      <alignment vertical="center"/>
    </xf>
    <xf numFmtId="0" fontId="7" fillId="7" borderId="0" xfId="5" applyFont="1" applyFill="1" applyAlignment="1">
      <alignment vertical="center"/>
    </xf>
    <xf numFmtId="0" fontId="7" fillId="7" borderId="0" xfId="4" applyFont="1" applyFill="1" applyAlignment="1">
      <alignment vertical="center"/>
    </xf>
    <xf numFmtId="44" fontId="7" fillId="7" borderId="0" xfId="2" applyFont="1" applyFill="1" applyBorder="1" applyAlignment="1">
      <alignment vertical="center"/>
    </xf>
    <xf numFmtId="44" fontId="7" fillId="7" borderId="0" xfId="6" applyFont="1" applyFill="1" applyBorder="1" applyAlignment="1">
      <alignment horizontal="center" vertical="center"/>
    </xf>
    <xf numFmtId="0" fontId="8" fillId="0" borderId="0" xfId="4" applyFont="1"/>
    <xf numFmtId="0" fontId="7" fillId="8" borderId="4" xfId="5" applyFont="1" applyFill="1" applyBorder="1" applyAlignment="1">
      <alignment vertical="center"/>
    </xf>
    <xf numFmtId="0" fontId="7" fillId="8" borderId="0" xfId="5" applyFont="1" applyFill="1" applyAlignment="1">
      <alignment vertical="center"/>
    </xf>
    <xf numFmtId="0" fontId="7" fillId="8" borderId="0" xfId="4" applyFont="1" applyFill="1" applyAlignment="1">
      <alignment vertical="center"/>
    </xf>
    <xf numFmtId="44" fontId="7" fillId="8" borderId="0" xfId="2" applyFont="1" applyFill="1" applyBorder="1" applyAlignment="1">
      <alignment vertical="center"/>
    </xf>
    <xf numFmtId="44" fontId="7" fillId="8" borderId="0" xfId="6" applyFont="1" applyFill="1" applyBorder="1" applyAlignment="1">
      <alignment horizontal="center" vertical="center"/>
    </xf>
    <xf numFmtId="0" fontId="7" fillId="9" borderId="1" xfId="5" applyFont="1" applyFill="1" applyBorder="1" applyAlignment="1">
      <alignment vertical="center"/>
    </xf>
    <xf numFmtId="0" fontId="7" fillId="9" borderId="2" xfId="5" applyFont="1" applyFill="1" applyBorder="1" applyAlignment="1">
      <alignment vertical="center"/>
    </xf>
    <xf numFmtId="0" fontId="7" fillId="9" borderId="2" xfId="4" applyFont="1" applyFill="1" applyBorder="1" applyAlignment="1">
      <alignment vertical="center"/>
    </xf>
    <xf numFmtId="44" fontId="7" fillId="9" borderId="2" xfId="2" applyFont="1" applyFill="1" applyBorder="1" applyAlignment="1">
      <alignment vertical="center"/>
    </xf>
    <xf numFmtId="44" fontId="7" fillId="9" borderId="2" xfId="6" applyFont="1" applyFill="1" applyBorder="1" applyAlignment="1">
      <alignment horizontal="center" vertical="center"/>
    </xf>
    <xf numFmtId="0" fontId="7" fillId="9" borderId="4" xfId="5" applyFont="1" applyFill="1" applyBorder="1" applyAlignment="1">
      <alignment vertical="center"/>
    </xf>
    <xf numFmtId="0" fontId="7" fillId="9" borderId="0" xfId="4" applyFont="1" applyFill="1" applyAlignment="1">
      <alignment vertical="center"/>
    </xf>
    <xf numFmtId="44" fontId="7" fillId="9" borderId="0" xfId="2" applyFont="1" applyFill="1" applyBorder="1" applyAlignment="1">
      <alignment vertical="center"/>
    </xf>
    <xf numFmtId="44" fontId="7" fillId="9" borderId="0" xfId="6" applyFont="1" applyFill="1" applyBorder="1" applyAlignment="1">
      <alignment horizontal="center" vertical="center"/>
    </xf>
    <xf numFmtId="0" fontId="7" fillId="9" borderId="0" xfId="5" applyFont="1" applyFill="1" applyAlignment="1">
      <alignment vertical="center"/>
    </xf>
    <xf numFmtId="0" fontId="7" fillId="10" borderId="4" xfId="5" applyFont="1" applyFill="1" applyBorder="1" applyAlignment="1">
      <alignment vertical="center"/>
    </xf>
    <xf numFmtId="0" fontId="7" fillId="10" borderId="0" xfId="5" applyFont="1" applyFill="1" applyAlignment="1">
      <alignment vertical="center"/>
    </xf>
    <xf numFmtId="0" fontId="7" fillId="10" borderId="0" xfId="4" applyFont="1" applyFill="1" applyAlignment="1">
      <alignment vertical="center"/>
    </xf>
    <xf numFmtId="44" fontId="7" fillId="10" borderId="0" xfId="2" applyFont="1" applyFill="1" applyBorder="1" applyAlignment="1">
      <alignment vertical="center"/>
    </xf>
    <xf numFmtId="44" fontId="7" fillId="10" borderId="0" xfId="6" applyFont="1" applyFill="1" applyBorder="1" applyAlignment="1">
      <alignment horizontal="center" vertical="center"/>
    </xf>
    <xf numFmtId="0" fontId="7" fillId="11" borderId="4" xfId="5" applyFont="1" applyFill="1" applyBorder="1" applyAlignment="1">
      <alignment vertical="center"/>
    </xf>
    <xf numFmtId="0" fontId="7" fillId="11" borderId="0" xfId="5" applyFont="1" applyFill="1" applyAlignment="1">
      <alignment vertical="center"/>
    </xf>
    <xf numFmtId="0" fontId="7" fillId="11" borderId="0" xfId="4" applyFont="1" applyFill="1" applyAlignment="1">
      <alignment vertical="center"/>
    </xf>
    <xf numFmtId="44" fontId="7" fillId="11" borderId="0" xfId="2" applyFont="1" applyFill="1" applyBorder="1" applyAlignment="1">
      <alignment vertical="center"/>
    </xf>
    <xf numFmtId="44" fontId="7" fillId="11" borderId="0" xfId="6" applyFont="1" applyFill="1" applyBorder="1" applyAlignment="1">
      <alignment horizontal="center" vertical="center"/>
    </xf>
    <xf numFmtId="0" fontId="7" fillId="12" borderId="1" xfId="4" applyFont="1" applyFill="1" applyBorder="1" applyAlignment="1">
      <alignment vertical="center"/>
    </xf>
    <xf numFmtId="0" fontId="7" fillId="12" borderId="2" xfId="5" applyFont="1" applyFill="1" applyBorder="1" applyAlignment="1">
      <alignment vertical="center"/>
    </xf>
    <xf numFmtId="0" fontId="7" fillId="12" borderId="2" xfId="4" applyFont="1" applyFill="1" applyBorder="1" applyAlignment="1">
      <alignment vertical="center"/>
    </xf>
    <xf numFmtId="44" fontId="7" fillId="12" borderId="2" xfId="2" applyFont="1" applyFill="1" applyBorder="1" applyAlignment="1">
      <alignment vertical="center"/>
    </xf>
    <xf numFmtId="44" fontId="7" fillId="12" borderId="2" xfId="6" applyFont="1" applyFill="1" applyBorder="1" applyAlignment="1">
      <alignment horizontal="center" vertical="center"/>
    </xf>
    <xf numFmtId="0" fontId="7" fillId="12" borderId="4" xfId="4" applyFont="1" applyFill="1" applyBorder="1" applyAlignment="1">
      <alignment vertical="center"/>
    </xf>
    <xf numFmtId="0" fontId="7" fillId="12" borderId="0" xfId="5" applyFont="1" applyFill="1" applyAlignment="1">
      <alignment vertical="center"/>
    </xf>
    <xf numFmtId="0" fontId="7" fillId="12" borderId="0" xfId="4" applyFont="1" applyFill="1" applyAlignment="1">
      <alignment vertical="center"/>
    </xf>
    <xf numFmtId="44" fontId="7" fillId="12" borderId="0" xfId="2" applyFont="1" applyFill="1" applyBorder="1" applyAlignment="1">
      <alignment vertical="center"/>
    </xf>
    <xf numFmtId="44" fontId="7" fillId="12" borderId="0" xfId="6" applyFont="1" applyFill="1" applyBorder="1" applyAlignment="1">
      <alignment horizontal="center" vertical="center"/>
    </xf>
    <xf numFmtId="0" fontId="7" fillId="5" borderId="4" xfId="4" applyFont="1" applyFill="1" applyBorder="1" applyAlignment="1">
      <alignment vertical="center"/>
    </xf>
    <xf numFmtId="0" fontId="7" fillId="13" borderId="4" xfId="4" applyFont="1" applyFill="1" applyBorder="1" applyAlignment="1">
      <alignment vertical="center"/>
    </xf>
    <xf numFmtId="0" fontId="7" fillId="13" borderId="0" xfId="5" applyFont="1" applyFill="1" applyAlignment="1">
      <alignment vertical="center"/>
    </xf>
    <xf numFmtId="0" fontId="7" fillId="13" borderId="0" xfId="4" applyFont="1" applyFill="1" applyAlignment="1">
      <alignment vertical="center"/>
    </xf>
    <xf numFmtId="44" fontId="7" fillId="13" borderId="0" xfId="2" applyFont="1" applyFill="1" applyBorder="1" applyAlignment="1">
      <alignment vertical="center"/>
    </xf>
    <xf numFmtId="44" fontId="7" fillId="13" borderId="0" xfId="6" applyFont="1" applyFill="1" applyBorder="1" applyAlignment="1">
      <alignment horizontal="center" vertical="center"/>
    </xf>
    <xf numFmtId="0" fontId="7" fillId="8" borderId="4" xfId="4" applyFont="1" applyFill="1" applyBorder="1" applyAlignment="1">
      <alignment vertical="center"/>
    </xf>
    <xf numFmtId="0" fontId="7" fillId="8" borderId="5" xfId="4" applyFont="1" applyFill="1" applyBorder="1" applyAlignment="1">
      <alignment vertical="center"/>
    </xf>
    <xf numFmtId="0" fontId="7" fillId="8" borderId="6" xfId="5" applyFont="1" applyFill="1" applyBorder="1" applyAlignment="1">
      <alignment vertical="center"/>
    </xf>
    <xf numFmtId="0" fontId="7" fillId="8" borderId="6" xfId="4" applyFont="1" applyFill="1" applyBorder="1" applyAlignment="1">
      <alignment vertical="center"/>
    </xf>
    <xf numFmtId="44" fontId="7" fillId="8" borderId="6" xfId="2" applyFont="1" applyFill="1" applyBorder="1" applyAlignment="1">
      <alignment vertical="center"/>
    </xf>
    <xf numFmtId="44" fontId="7" fillId="8" borderId="6" xfId="6" applyFont="1" applyFill="1" applyBorder="1" applyAlignment="1">
      <alignment horizontal="center" vertical="center"/>
    </xf>
    <xf numFmtId="44" fontId="3" fillId="0" borderId="0" xfId="6" applyFont="1" applyBorder="1" applyAlignment="1">
      <alignment horizontal="center" vertical="center"/>
    </xf>
    <xf numFmtId="44" fontId="3" fillId="0" borderId="0" xfId="2" applyFont="1" applyBorder="1" applyAlignment="1">
      <alignment vertical="center"/>
    </xf>
    <xf numFmtId="44" fontId="3" fillId="0" borderId="0" xfId="2" applyFont="1" applyAlignment="1">
      <alignment vertical="center"/>
    </xf>
    <xf numFmtId="44" fontId="3" fillId="0" borderId="0" xfId="6" applyFont="1" applyAlignment="1">
      <alignment horizontal="center" vertical="center"/>
    </xf>
    <xf numFmtId="164" fontId="9" fillId="0" borderId="7" xfId="4" applyNumberFormat="1" applyFont="1" applyBorder="1" applyAlignment="1">
      <alignment horizontal="center" vertical="center"/>
    </xf>
    <xf numFmtId="164" fontId="9" fillId="0" borderId="8" xfId="4" applyNumberFormat="1" applyFont="1" applyBorder="1" applyAlignment="1">
      <alignment horizontal="center" vertical="center"/>
    </xf>
    <xf numFmtId="164" fontId="9" fillId="0" borderId="9" xfId="4" applyNumberFormat="1" applyFont="1" applyBorder="1" applyAlignment="1">
      <alignment horizontal="center" vertical="center"/>
    </xf>
    <xf numFmtId="0" fontId="4" fillId="0" borderId="0" xfId="4" applyFont="1"/>
    <xf numFmtId="164" fontId="10" fillId="0" borderId="10" xfId="4" applyNumberFormat="1" applyFont="1" applyBorder="1" applyAlignment="1">
      <alignment horizontal="center" vertical="center"/>
    </xf>
    <xf numFmtId="164" fontId="10" fillId="0" borderId="0" xfId="4" applyNumberFormat="1" applyFont="1" applyAlignment="1">
      <alignment horizontal="center" vertical="center"/>
    </xf>
    <xf numFmtId="0" fontId="4" fillId="0" borderId="0" xfId="4" applyFont="1" applyAlignment="1">
      <alignment vertical="center"/>
    </xf>
    <xf numFmtId="0" fontId="4" fillId="0" borderId="0" xfId="4" applyFont="1" applyAlignment="1">
      <alignment horizontal="center" vertical="center"/>
    </xf>
    <xf numFmtId="0" fontId="11" fillId="0" borderId="11" xfId="4" applyFont="1" applyBorder="1" applyAlignment="1">
      <alignment horizontal="center" vertical="center"/>
    </xf>
    <xf numFmtId="164" fontId="10" fillId="0" borderId="12" xfId="4" applyNumberFormat="1" applyFont="1" applyBorder="1" applyAlignment="1">
      <alignment horizontal="left" vertical="center" indent="1"/>
    </xf>
    <xf numFmtId="164" fontId="5" fillId="0" borderId="13" xfId="4" applyNumberFormat="1" applyFont="1" applyBorder="1" applyAlignment="1" applyProtection="1">
      <alignment horizontal="left" vertical="center"/>
      <protection locked="0"/>
    </xf>
    <xf numFmtId="164" fontId="5" fillId="0" borderId="14" xfId="4" applyNumberFormat="1" applyFont="1" applyBorder="1" applyAlignment="1" applyProtection="1">
      <alignment horizontal="left" vertical="center"/>
      <protection locked="0"/>
    </xf>
    <xf numFmtId="0" fontId="8" fillId="0" borderId="13" xfId="4" applyFont="1" applyBorder="1" applyAlignment="1" applyProtection="1">
      <alignment horizontal="left" vertical="center"/>
      <protection locked="0"/>
    </xf>
    <xf numFmtId="0" fontId="8" fillId="0" borderId="14" xfId="4" applyFont="1" applyBorder="1" applyAlignment="1" applyProtection="1">
      <alignment horizontal="left" vertical="center"/>
      <protection locked="0"/>
    </xf>
    <xf numFmtId="0" fontId="8" fillId="0" borderId="0" xfId="4" applyFont="1" applyAlignment="1">
      <alignment horizontal="center" vertical="center"/>
    </xf>
    <xf numFmtId="164" fontId="10" fillId="0" borderId="10" xfId="4" applyNumberFormat="1" applyFont="1" applyBorder="1" applyAlignment="1">
      <alignment horizontal="right" vertical="center"/>
    </xf>
    <xf numFmtId="0" fontId="4" fillId="0" borderId="11" xfId="4" applyFont="1" applyBorder="1" applyAlignment="1">
      <alignment vertical="center"/>
    </xf>
    <xf numFmtId="0" fontId="4" fillId="0" borderId="13" xfId="4" applyFont="1" applyBorder="1" applyAlignment="1">
      <alignment vertical="center"/>
    </xf>
    <xf numFmtId="164" fontId="12" fillId="0" borderId="14" xfId="4" applyNumberFormat="1" applyFont="1" applyBorder="1" applyAlignment="1" applyProtection="1">
      <alignment horizontal="center" vertical="center"/>
      <protection locked="0"/>
    </xf>
    <xf numFmtId="164" fontId="13" fillId="0" borderId="13" xfId="7" applyNumberFormat="1" applyBorder="1" applyAlignment="1" applyProtection="1">
      <alignment horizontal="left" vertical="center"/>
      <protection locked="0"/>
    </xf>
    <xf numFmtId="164" fontId="10" fillId="0" borderId="10" xfId="4" applyNumberFormat="1" applyFont="1" applyBorder="1" applyAlignment="1">
      <alignment horizontal="left" vertical="center"/>
    </xf>
    <xf numFmtId="164" fontId="12" fillId="0" borderId="0" xfId="4" applyNumberFormat="1" applyFont="1" applyAlignment="1">
      <alignment horizontal="center" vertical="center"/>
    </xf>
    <xf numFmtId="164" fontId="10" fillId="0" borderId="0" xfId="4" applyNumberFormat="1" applyFont="1" applyAlignment="1">
      <alignment horizontal="left" vertical="center"/>
    </xf>
    <xf numFmtId="164" fontId="5" fillId="0" borderId="10" xfId="5" quotePrefix="1" applyNumberFormat="1" applyFont="1" applyBorder="1" applyAlignment="1">
      <alignment horizontal="left" vertical="center" wrapText="1" indent="1"/>
    </xf>
    <xf numFmtId="164" fontId="5" fillId="0" borderId="0" xfId="5" quotePrefix="1" applyNumberFormat="1" applyFont="1" applyAlignment="1">
      <alignment horizontal="left" vertical="center" wrapText="1" indent="1"/>
    </xf>
    <xf numFmtId="164" fontId="5" fillId="0" borderId="11" xfId="5" quotePrefix="1" applyNumberFormat="1" applyFont="1" applyBorder="1" applyAlignment="1">
      <alignment horizontal="left" vertical="center" wrapText="1" indent="1"/>
    </xf>
    <xf numFmtId="0" fontId="15" fillId="14" borderId="15" xfId="4" applyFont="1" applyFill="1" applyBorder="1" applyAlignment="1">
      <alignment horizontal="center" vertical="center"/>
    </xf>
    <xf numFmtId="0" fontId="15" fillId="14" borderId="16" xfId="4" applyFont="1" applyFill="1" applyBorder="1" applyAlignment="1">
      <alignment horizontal="center" vertical="center"/>
    </xf>
    <xf numFmtId="0" fontId="15" fillId="0" borderId="15" xfId="4" applyFont="1" applyBorder="1" applyAlignment="1">
      <alignment horizontal="center" vertical="center"/>
    </xf>
    <xf numFmtId="0" fontId="15" fillId="0" borderId="16" xfId="4" applyFont="1" applyBorder="1" applyAlignment="1">
      <alignment horizontal="center" vertical="center"/>
    </xf>
    <xf numFmtId="0" fontId="15" fillId="0" borderId="17" xfId="4" applyFont="1" applyBorder="1" applyAlignment="1">
      <alignment horizontal="center" vertical="center"/>
    </xf>
    <xf numFmtId="9" fontId="15" fillId="0" borderId="18" xfId="4" applyNumberFormat="1" applyFont="1" applyBorder="1" applyAlignment="1">
      <alignment horizontal="center" vertical="center" wrapText="1"/>
    </xf>
    <xf numFmtId="9" fontId="15" fillId="14" borderId="19" xfId="4" applyNumberFormat="1" applyFont="1" applyFill="1" applyBorder="1" applyAlignment="1">
      <alignment horizontal="center" vertical="center"/>
    </xf>
    <xf numFmtId="9" fontId="15" fillId="0" borderId="16" xfId="4" applyNumberFormat="1" applyFont="1" applyBorder="1" applyAlignment="1">
      <alignment horizontal="center" vertical="center" wrapText="1"/>
    </xf>
    <xf numFmtId="0" fontId="8" fillId="0" borderId="20" xfId="4" applyFont="1" applyBorder="1" applyAlignment="1" applyProtection="1">
      <alignment horizontal="left" vertical="center" wrapText="1"/>
      <protection locked="0"/>
    </xf>
    <xf numFmtId="0" fontId="8" fillId="0" borderId="21" xfId="4" applyFont="1" applyBorder="1" applyAlignment="1">
      <alignment vertical="center" wrapText="1"/>
    </xf>
    <xf numFmtId="164" fontId="8" fillId="0" borderId="0" xfId="4" applyNumberFormat="1" applyFont="1" applyAlignment="1">
      <alignment horizontal="left" vertical="center" wrapText="1"/>
    </xf>
    <xf numFmtId="164" fontId="8" fillId="0" borderId="0" xfId="4" applyNumberFormat="1" applyFont="1" applyAlignment="1">
      <alignment horizontal="center" vertical="center"/>
    </xf>
    <xf numFmtId="164" fontId="8" fillId="0" borderId="0" xfId="4" applyNumberFormat="1" applyFont="1" applyAlignment="1">
      <alignment horizontal="left" vertical="center" wrapText="1"/>
    </xf>
    <xf numFmtId="164" fontId="8" fillId="0" borderId="0" xfId="4" applyNumberFormat="1" applyFont="1" applyAlignment="1">
      <alignment horizontal="left" vertical="center"/>
    </xf>
    <xf numFmtId="0" fontId="8" fillId="0" borderId="0" xfId="4" applyFont="1" applyAlignment="1" applyProtection="1">
      <alignment horizontal="center" vertical="center"/>
      <protection locked="0"/>
    </xf>
    <xf numFmtId="44" fontId="8" fillId="0" borderId="11" xfId="2" applyFont="1" applyBorder="1" applyAlignment="1" applyProtection="1">
      <alignment vertical="center"/>
    </xf>
    <xf numFmtId="0" fontId="8" fillId="2" borderId="0" xfId="4" applyFont="1" applyFill="1"/>
    <xf numFmtId="164" fontId="8" fillId="0" borderId="10" xfId="4" applyNumberFormat="1" applyFont="1" applyBorder="1" applyAlignment="1">
      <alignment horizontal="center" vertical="center"/>
    </xf>
    <xf numFmtId="164" fontId="8" fillId="0" borderId="22" xfId="4" applyNumberFormat="1" applyFont="1" applyBorder="1" applyAlignment="1">
      <alignment horizontal="center" vertical="center"/>
    </xf>
    <xf numFmtId="164" fontId="8" fillId="0" borderId="23" xfId="4" applyNumberFormat="1" applyFont="1" applyBorder="1" applyAlignment="1">
      <alignment horizontal="center" vertical="center"/>
    </xf>
    <xf numFmtId="164" fontId="8" fillId="0" borderId="23" xfId="4" applyNumberFormat="1" applyFont="1" applyBorder="1" applyAlignment="1">
      <alignment horizontal="left" vertical="center" wrapText="1"/>
    </xf>
    <xf numFmtId="164" fontId="8" fillId="0" borderId="23" xfId="4" applyNumberFormat="1" applyFont="1" applyBorder="1" applyAlignment="1">
      <alignment horizontal="left" vertical="center" wrapText="1"/>
    </xf>
    <xf numFmtId="164" fontId="8" fillId="0" borderId="23" xfId="4" applyNumberFormat="1" applyFont="1" applyBorder="1" applyAlignment="1">
      <alignment horizontal="left" vertical="center"/>
    </xf>
    <xf numFmtId="0" fontId="8" fillId="0" borderId="23" xfId="4" applyFont="1" applyBorder="1" applyAlignment="1">
      <alignment horizontal="center" vertical="center"/>
    </xf>
    <xf numFmtId="44" fontId="8" fillId="0" borderId="24" xfId="2" applyFont="1" applyBorder="1" applyAlignment="1" applyProtection="1">
      <alignment vertical="center"/>
    </xf>
    <xf numFmtId="164" fontId="8" fillId="12" borderId="10" xfId="4" applyNumberFormat="1" applyFont="1" applyFill="1" applyBorder="1" applyAlignment="1">
      <alignment horizontal="center" vertical="center"/>
    </xf>
    <xf numFmtId="164" fontId="8" fillId="12" borderId="0" xfId="4" applyNumberFormat="1" applyFont="1" applyFill="1" applyAlignment="1">
      <alignment horizontal="center" vertical="center"/>
    </xf>
    <xf numFmtId="164" fontId="8" fillId="12" borderId="0" xfId="4" applyNumberFormat="1" applyFont="1" applyFill="1" applyAlignment="1">
      <alignment horizontal="left" vertical="center"/>
    </xf>
    <xf numFmtId="0" fontId="8" fillId="12" borderId="0" xfId="4" applyFont="1" applyFill="1" applyAlignment="1">
      <alignment vertical="center"/>
    </xf>
    <xf numFmtId="0" fontId="8" fillId="12" borderId="0" xfId="4" applyFont="1" applyFill="1" applyAlignment="1">
      <alignment horizontal="center" vertical="center"/>
    </xf>
    <xf numFmtId="0" fontId="8" fillId="12" borderId="11" xfId="4" applyFont="1" applyFill="1" applyBorder="1" applyAlignment="1">
      <alignment vertical="center"/>
    </xf>
    <xf numFmtId="0" fontId="8" fillId="12" borderId="0" xfId="4" applyFont="1" applyFill="1"/>
    <xf numFmtId="164" fontId="8" fillId="0" borderId="21" xfId="4" applyNumberFormat="1" applyFont="1" applyBorder="1" applyAlignment="1">
      <alignment horizontal="center" vertical="center"/>
    </xf>
    <xf numFmtId="0" fontId="8" fillId="0" borderId="0" xfId="4" applyFont="1" applyAlignment="1">
      <alignment vertical="center"/>
    </xf>
    <xf numFmtId="0" fontId="8" fillId="0" borderId="11" xfId="4" applyFont="1" applyBorder="1" applyAlignment="1">
      <alignment vertical="center"/>
    </xf>
    <xf numFmtId="0" fontId="8" fillId="0" borderId="0" xfId="4" applyFont="1" applyAlignment="1">
      <alignment horizontal="center"/>
    </xf>
    <xf numFmtId="164" fontId="8" fillId="0" borderId="0" xfId="4" applyNumberFormat="1" applyFont="1" applyAlignment="1">
      <alignment horizontal="center"/>
    </xf>
    <xf numFmtId="0" fontId="8" fillId="15" borderId="20" xfId="4" applyFont="1" applyFill="1" applyBorder="1" applyAlignment="1">
      <alignment vertical="center"/>
    </xf>
    <xf numFmtId="0" fontId="8" fillId="15" borderId="25" xfId="4" applyFont="1" applyFill="1" applyBorder="1" applyAlignment="1">
      <alignment vertical="center"/>
    </xf>
    <xf numFmtId="0" fontId="8" fillId="15" borderId="25" xfId="4" applyFont="1" applyFill="1" applyBorder="1" applyAlignment="1">
      <alignment horizontal="center" vertical="center"/>
    </xf>
    <xf numFmtId="0" fontId="8" fillId="15" borderId="21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0" fontId="8" fillId="0" borderId="10" xfId="4" applyFont="1" applyBorder="1" applyAlignment="1">
      <alignment horizontal="left" vertical="center" indent="1"/>
    </xf>
    <xf numFmtId="0" fontId="8" fillId="0" borderId="1" xfId="4" applyFont="1" applyBorder="1" applyAlignment="1">
      <alignment vertical="center"/>
    </xf>
    <xf numFmtId="0" fontId="8" fillId="0" borderId="2" xfId="4" applyFont="1" applyBorder="1" applyAlignment="1">
      <alignment horizontal="center" vertical="center"/>
    </xf>
    <xf numFmtId="1" fontId="8" fillId="0" borderId="2" xfId="1" applyNumberFormat="1" applyFont="1" applyBorder="1" applyAlignment="1" applyProtection="1">
      <alignment horizontal="center" vertical="center"/>
    </xf>
    <xf numFmtId="44" fontId="8" fillId="0" borderId="3" xfId="2" applyFont="1" applyBorder="1" applyAlignment="1" applyProtection="1">
      <alignment vertical="center"/>
    </xf>
    <xf numFmtId="0" fontId="8" fillId="0" borderId="10" xfId="4" applyFont="1" applyBorder="1" applyAlignment="1">
      <alignment vertical="center"/>
    </xf>
    <xf numFmtId="0" fontId="5" fillId="0" borderId="12" xfId="4" applyFont="1" applyBorder="1" applyAlignment="1">
      <alignment horizontal="right" vertical="center"/>
    </xf>
    <xf numFmtId="164" fontId="5" fillId="0" borderId="13" xfId="4" applyNumberFormat="1" applyFont="1" applyBorder="1" applyAlignment="1" applyProtection="1">
      <alignment horizontal="center" vertical="center"/>
      <protection locked="0"/>
    </xf>
    <xf numFmtId="164" fontId="5" fillId="0" borderId="14" xfId="4" applyNumberFormat="1" applyFont="1" applyBorder="1" applyAlignment="1" applyProtection="1">
      <alignment horizontal="center" vertical="center"/>
      <protection locked="0"/>
    </xf>
    <xf numFmtId="0" fontId="5" fillId="0" borderId="0" xfId="4" applyFont="1" applyAlignment="1">
      <alignment vertical="center" wrapText="1"/>
    </xf>
    <xf numFmtId="0" fontId="8" fillId="0" borderId="4" xfId="4" applyFont="1" applyBorder="1" applyAlignment="1">
      <alignment vertical="center"/>
    </xf>
    <xf numFmtId="9" fontId="8" fillId="0" borderId="26" xfId="3" applyFont="1" applyBorder="1" applyAlignment="1" applyProtection="1">
      <alignment horizontal="center" vertical="center"/>
      <protection hidden="1"/>
    </xf>
    <xf numFmtId="14" fontId="8" fillId="0" borderId="13" xfId="4" applyNumberFormat="1" applyFont="1" applyBorder="1" applyAlignment="1" applyProtection="1">
      <alignment horizontal="center" vertical="center"/>
      <protection locked="0"/>
    </xf>
    <xf numFmtId="14" fontId="8" fillId="0" borderId="14" xfId="4" applyNumberFormat="1" applyFont="1" applyBorder="1" applyAlignment="1" applyProtection="1">
      <alignment horizontal="center" vertical="center"/>
      <protection locked="0"/>
    </xf>
    <xf numFmtId="44" fontId="8" fillId="0" borderId="27" xfId="2" applyFont="1" applyBorder="1" applyAlignment="1" applyProtection="1">
      <alignment horizontal="center" vertical="center"/>
      <protection hidden="1"/>
    </xf>
    <xf numFmtId="0" fontId="16" fillId="0" borderId="10" xfId="4" applyFont="1" applyBorder="1" applyAlignment="1">
      <alignment horizontal="left" vertical="center"/>
    </xf>
    <xf numFmtId="0" fontId="8" fillId="0" borderId="5" xfId="4" applyFont="1" applyBorder="1" applyAlignment="1">
      <alignment vertical="center"/>
    </xf>
    <xf numFmtId="0" fontId="8" fillId="0" borderId="6" xfId="4" applyFont="1" applyBorder="1" applyAlignment="1">
      <alignment horizontal="center" vertical="center"/>
    </xf>
    <xf numFmtId="44" fontId="8" fillId="0" borderId="26" xfId="2" applyFont="1" applyBorder="1" applyAlignment="1" applyProtection="1">
      <alignment horizontal="center" vertical="center"/>
      <protection hidden="1"/>
    </xf>
    <xf numFmtId="0" fontId="5" fillId="0" borderId="10" xfId="4" applyFont="1" applyBorder="1" applyAlignment="1">
      <alignment horizontal="left" vertical="center"/>
    </xf>
    <xf numFmtId="0" fontId="17" fillId="0" borderId="0" xfId="7" applyFont="1" applyAlignment="1" applyProtection="1">
      <alignment horizontal="left" vertical="center"/>
      <protection locked="0" hidden="1"/>
    </xf>
    <xf numFmtId="0" fontId="12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164" fontId="8" fillId="0" borderId="11" xfId="4" applyNumberFormat="1" applyFont="1" applyBorder="1" applyAlignment="1">
      <alignment horizontal="center" vertical="center"/>
    </xf>
    <xf numFmtId="0" fontId="5" fillId="0" borderId="0" xfId="4" applyFont="1"/>
    <xf numFmtId="0" fontId="17" fillId="0" borderId="0" xfId="7" applyFont="1" applyProtection="1">
      <protection locked="0" hidden="1"/>
    </xf>
    <xf numFmtId="0" fontId="17" fillId="0" borderId="0" xfId="7" applyFont="1" applyAlignment="1" applyProtection="1">
      <alignment vertical="center"/>
    </xf>
    <xf numFmtId="0" fontId="5" fillId="0" borderId="0" xfId="4" applyFont="1" applyAlignment="1">
      <alignment horizontal="center" vertical="center"/>
    </xf>
    <xf numFmtId="164" fontId="5" fillId="0" borderId="11" xfId="4" applyNumberFormat="1" applyFont="1" applyBorder="1" applyAlignment="1">
      <alignment horizontal="center" vertical="center"/>
    </xf>
    <xf numFmtId="0" fontId="5" fillId="2" borderId="0" xfId="4" applyFont="1" applyFill="1"/>
    <xf numFmtId="0" fontId="5" fillId="0" borderId="10" xfId="4" applyFont="1" applyBorder="1" applyAlignment="1">
      <alignment horizontal="left" vertical="center" indent="3"/>
    </xf>
    <xf numFmtId="0" fontId="8" fillId="0" borderId="10" xfId="4" applyFont="1" applyBorder="1"/>
    <xf numFmtId="0" fontId="18" fillId="0" borderId="10" xfId="7" applyFont="1" applyBorder="1" applyAlignment="1" applyProtection="1">
      <alignment horizontal="center" vertical="center"/>
    </xf>
    <xf numFmtId="0" fontId="18" fillId="0" borderId="0" xfId="7" applyFont="1" applyAlignment="1" applyProtection="1">
      <alignment horizontal="center" vertical="center"/>
    </xf>
    <xf numFmtId="0" fontId="18" fillId="0" borderId="11" xfId="7" applyFont="1" applyBorder="1" applyAlignment="1" applyProtection="1">
      <alignment horizontal="center" vertical="center"/>
    </xf>
    <xf numFmtId="0" fontId="20" fillId="0" borderId="10" xfId="7" applyFont="1" applyBorder="1" applyAlignment="1" applyProtection="1">
      <alignment horizontal="center" vertical="center"/>
      <protection locked="0" hidden="1"/>
    </xf>
    <xf numFmtId="0" fontId="20" fillId="0" borderId="0" xfId="7" applyFont="1" applyAlignment="1" applyProtection="1">
      <alignment horizontal="center" vertical="center"/>
      <protection locked="0" hidden="1"/>
    </xf>
    <xf numFmtId="0" fontId="20" fillId="0" borderId="11" xfId="7" applyFont="1" applyBorder="1" applyAlignment="1" applyProtection="1">
      <alignment horizontal="center" vertical="center"/>
      <protection locked="0" hidden="1"/>
    </xf>
    <xf numFmtId="0" fontId="8" fillId="0" borderId="28" xfId="4" applyFont="1" applyBorder="1" applyAlignment="1">
      <alignment vertical="center"/>
    </xf>
    <xf numFmtId="0" fontId="8" fillId="0" borderId="29" xfId="4" applyFont="1" applyBorder="1" applyAlignment="1">
      <alignment vertical="center"/>
    </xf>
    <xf numFmtId="0" fontId="8" fillId="0" borderId="29" xfId="4" applyFont="1" applyBorder="1" applyAlignment="1">
      <alignment horizontal="center" vertical="center"/>
    </xf>
    <xf numFmtId="0" fontId="8" fillId="2" borderId="0" xfId="4" applyFont="1" applyFill="1" applyAlignment="1">
      <alignment horizontal="center"/>
    </xf>
    <xf numFmtId="164" fontId="8" fillId="2" borderId="0" xfId="4" applyNumberFormat="1" applyFont="1" applyFill="1" applyAlignment="1">
      <alignment horizontal="center"/>
    </xf>
    <xf numFmtId="0" fontId="22" fillId="2" borderId="0" xfId="4" applyFont="1" applyFill="1" applyAlignment="1" applyProtection="1">
      <alignment horizontal="center" vertical="center"/>
      <protection hidden="1"/>
    </xf>
    <xf numFmtId="44" fontId="22" fillId="2" borderId="0" xfId="2" applyFont="1" applyFill="1" applyAlignment="1" applyProtection="1">
      <alignment horizontal="center" vertical="center"/>
      <protection hidden="1"/>
    </xf>
    <xf numFmtId="0" fontId="22" fillId="2" borderId="0" xfId="4" applyFont="1" applyFill="1" applyAlignment="1" applyProtection="1">
      <alignment horizontal="center" vertical="center" wrapText="1"/>
      <protection hidden="1"/>
    </xf>
    <xf numFmtId="9" fontId="22" fillId="2" borderId="0" xfId="3" applyFont="1" applyFill="1" applyAlignment="1" applyProtection="1">
      <alignment horizontal="center" vertical="center"/>
      <protection hidden="1"/>
    </xf>
    <xf numFmtId="14" fontId="23" fillId="0" borderId="30" xfId="4" applyNumberFormat="1" applyFont="1" applyBorder="1" applyAlignment="1">
      <alignment horizontal="center" vertical="center"/>
    </xf>
  </cellXfs>
  <cellStyles count="8">
    <cellStyle name="Lien hypertexte" xfId="7" builtinId="8"/>
    <cellStyle name="Milliers" xfId="1" builtinId="3"/>
    <cellStyle name="Monétaire" xfId="2" builtinId="4"/>
    <cellStyle name="Monétaire 2" xfId="6" xr:uid="{539B0DA6-2EC3-46BE-83F0-1B604210FF6A}"/>
    <cellStyle name="Normal" xfId="0" builtinId="0"/>
    <cellStyle name="Normal 2" xfId="4" xr:uid="{56A437A6-D58D-4BF6-9D60-CB66080C7B33}"/>
    <cellStyle name="Normal 2 2" xfId="5" xr:uid="{7BF1D135-2BCD-4566-BC2C-220A820BB9F4}"/>
    <cellStyle name="Pourcentage" xfId="3" builtinId="5"/>
  </cellStyles>
  <dxfs count="24">
    <dxf>
      <fill>
        <patternFill patternType="solid">
          <fgColor auto="1"/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solid">
          <fgColor auto="1"/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6" tint="0.59996337778862885"/>
        </patternFill>
      </fill>
    </dxf>
    <dxf>
      <fill>
        <patternFill>
          <bgColor rgb="FFFFE593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ont>
        <color theme="1" tint="0.499984740745262"/>
      </font>
      <fill>
        <patternFill patternType="solid"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rgb="FFFFE593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ont>
        <color theme="1" tint="0.499984740745262"/>
      </font>
      <fill>
        <patternFill patternType="solid">
          <bgColor theme="1" tint="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rgb="FFFFE593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ont>
        <color theme="1" tint="0.499984740745262"/>
      </font>
      <fill>
        <patternFill patternType="solid"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partitions@apec-meudon.fr" TargetMode="External"/><Relationship Id="rId2" Type="http://schemas.openxmlformats.org/officeDocument/2006/relationships/hyperlink" Target="http://www.apec-meudon.fr/" TargetMode="External"/><Relationship Id="rId1" Type="http://schemas.openxmlformats.org/officeDocument/2006/relationships/hyperlink" Target="mailto:partitions@apec-meudon.fr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apec-meudon.fr/documents/vireme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F4501-25D5-4EED-98F5-8D069E8971B8}">
  <dimension ref="A1:M81"/>
  <sheetViews>
    <sheetView zoomScale="70" zoomScaleNormal="70" workbookViewId="0">
      <selection activeCell="K21" sqref="K21"/>
    </sheetView>
  </sheetViews>
  <sheetFormatPr baseColWidth="10" defaultColWidth="11.42578125" defaultRowHeight="12.75" x14ac:dyDescent="0.2"/>
  <cols>
    <col min="1" max="1" width="37.5703125" style="2" customWidth="1"/>
    <col min="2" max="2" width="11.42578125" style="2"/>
    <col min="3" max="4" width="22.42578125" style="2" bestFit="1" customWidth="1"/>
    <col min="5" max="5" width="26.7109375" style="2" bestFit="1" customWidth="1"/>
    <col min="6" max="6" width="20.85546875" style="2" customWidth="1"/>
    <col min="7" max="7" width="16" style="2" bestFit="1" customWidth="1"/>
    <col min="8" max="8" width="13.7109375" style="2" bestFit="1" customWidth="1"/>
    <col min="9" max="10" width="26.42578125" style="2" bestFit="1" customWidth="1"/>
    <col min="11" max="11" width="5.7109375" style="2" customWidth="1"/>
    <col min="12" max="12" width="14.42578125" style="2" bestFit="1" customWidth="1"/>
    <col min="13" max="16384" width="11.42578125" style="2"/>
  </cols>
  <sheetData>
    <row r="1" spans="1:13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L1" s="3"/>
      <c r="M1" s="4"/>
    </row>
    <row r="2" spans="1:13" ht="15.75" x14ac:dyDescent="0.2">
      <c r="A2" s="5" t="s">
        <v>1</v>
      </c>
      <c r="B2" s="6"/>
      <c r="C2" s="6"/>
      <c r="D2" s="3"/>
      <c r="E2" s="6"/>
      <c r="F2" s="6"/>
      <c r="G2" s="6"/>
      <c r="I2" s="6"/>
      <c r="J2" s="6"/>
      <c r="L2" s="3"/>
      <c r="M2" s="4"/>
    </row>
    <row r="3" spans="1:13" ht="15.75" x14ac:dyDescent="0.25">
      <c r="A3" s="5" t="s">
        <v>3</v>
      </c>
      <c r="B3" s="6"/>
      <c r="C3" s="6"/>
      <c r="D3" s="3"/>
      <c r="E3" s="6"/>
      <c r="F3" s="6"/>
      <c r="G3" s="6"/>
      <c r="I3" s="6"/>
      <c r="J3" s="6"/>
      <c r="L3" s="3"/>
      <c r="M3" s="7">
        <v>10</v>
      </c>
    </row>
    <row r="4" spans="1:13" ht="15.75" x14ac:dyDescent="0.2">
      <c r="A4" s="5" t="s">
        <v>5</v>
      </c>
      <c r="B4" s="6"/>
      <c r="C4" s="6"/>
      <c r="D4" s="3"/>
      <c r="E4" s="6"/>
      <c r="F4" s="6"/>
      <c r="G4" s="6"/>
      <c r="I4" s="6"/>
      <c r="J4" s="6"/>
      <c r="L4" s="6"/>
      <c r="M4" s="4"/>
    </row>
    <row r="5" spans="1:13" ht="15.75" x14ac:dyDescent="0.2">
      <c r="A5" s="5" t="s">
        <v>7</v>
      </c>
      <c r="B5" s="6"/>
      <c r="C5" s="6"/>
      <c r="D5" s="3"/>
      <c r="E5" s="6"/>
      <c r="F5" s="6"/>
      <c r="G5" s="6"/>
      <c r="I5" s="6"/>
      <c r="J5" s="6"/>
      <c r="M5" s="4"/>
    </row>
    <row r="6" spans="1:13" ht="15.75" x14ac:dyDescent="0.2">
      <c r="A6" s="5" t="s">
        <v>9</v>
      </c>
      <c r="B6" s="6"/>
      <c r="C6" s="6"/>
      <c r="D6" s="3"/>
      <c r="E6" s="6"/>
      <c r="G6" s="6"/>
      <c r="I6" s="6"/>
    </row>
    <row r="7" spans="1:13" ht="15.75" customHeight="1" x14ac:dyDescent="0.2">
      <c r="A7" s="5" t="s">
        <v>10</v>
      </c>
      <c r="B7" s="8"/>
      <c r="C7" s="8"/>
      <c r="D7" s="8"/>
      <c r="E7" s="8"/>
      <c r="F7" s="8"/>
      <c r="G7" s="6"/>
      <c r="H7" s="8"/>
      <c r="I7" s="8"/>
      <c r="J7" s="8"/>
    </row>
    <row r="8" spans="1:13" ht="15.75" x14ac:dyDescent="0.2">
      <c r="A8" s="5" t="s">
        <v>11</v>
      </c>
      <c r="B8" s="6"/>
      <c r="C8" s="6"/>
      <c r="G8" s="6"/>
    </row>
    <row r="9" spans="1:13" ht="15.75" x14ac:dyDescent="0.2">
      <c r="A9" s="5" t="s">
        <v>12</v>
      </c>
      <c r="B9" s="6"/>
      <c r="C9" s="6"/>
      <c r="G9" s="6"/>
    </row>
    <row r="10" spans="1:13" ht="15.75" x14ac:dyDescent="0.2">
      <c r="A10" s="5" t="s">
        <v>13</v>
      </c>
      <c r="B10" s="6"/>
      <c r="C10" s="6"/>
      <c r="G10" s="6"/>
    </row>
    <row r="11" spans="1:13" ht="15.75" x14ac:dyDescent="0.2">
      <c r="A11" s="5" t="s">
        <v>14</v>
      </c>
      <c r="B11" s="6"/>
      <c r="C11" s="6"/>
      <c r="G11" s="6"/>
    </row>
    <row r="12" spans="1:13" ht="15.75" x14ac:dyDescent="0.2">
      <c r="A12" s="5" t="s">
        <v>15</v>
      </c>
      <c r="B12" s="6"/>
      <c r="C12" s="6"/>
      <c r="G12" s="6"/>
    </row>
    <row r="13" spans="1:13" ht="15.75" x14ac:dyDescent="0.2">
      <c r="A13" s="5" t="s">
        <v>16</v>
      </c>
      <c r="B13" s="6"/>
      <c r="C13" s="6"/>
      <c r="G13" s="6"/>
    </row>
    <row r="14" spans="1:13" ht="15.75" x14ac:dyDescent="0.2">
      <c r="A14" s="5" t="s">
        <v>17</v>
      </c>
      <c r="B14" s="6"/>
      <c r="C14" s="6"/>
      <c r="G14" s="6"/>
    </row>
    <row r="15" spans="1:13" ht="15.75" x14ac:dyDescent="0.2">
      <c r="A15" s="5" t="s">
        <v>18</v>
      </c>
      <c r="B15" s="6"/>
      <c r="C15" s="6"/>
      <c r="G15" s="6"/>
    </row>
    <row r="16" spans="1:13" ht="15.75" x14ac:dyDescent="0.2">
      <c r="A16" s="5" t="s">
        <v>19</v>
      </c>
      <c r="B16" s="6"/>
      <c r="G16" s="6"/>
    </row>
    <row r="17" spans="1:7" ht="15.75" x14ac:dyDescent="0.2">
      <c r="A17" s="5" t="s">
        <v>20</v>
      </c>
      <c r="B17" s="6"/>
      <c r="G17" s="6"/>
    </row>
    <row r="18" spans="1:7" ht="15.75" x14ac:dyDescent="0.2">
      <c r="A18" s="5" t="s">
        <v>21</v>
      </c>
      <c r="B18" s="6"/>
      <c r="G18" s="6"/>
    </row>
    <row r="19" spans="1:7" ht="15.75" x14ac:dyDescent="0.2">
      <c r="A19" s="5" t="s">
        <v>22</v>
      </c>
      <c r="B19" s="6"/>
      <c r="G19" s="6"/>
    </row>
    <row r="20" spans="1:7" ht="15.75" x14ac:dyDescent="0.2">
      <c r="A20" s="5" t="s">
        <v>23</v>
      </c>
      <c r="B20" s="6"/>
      <c r="G20" s="6"/>
    </row>
    <row r="21" spans="1:7" ht="15.75" x14ac:dyDescent="0.2">
      <c r="A21" s="9" t="s">
        <v>24</v>
      </c>
      <c r="B21" s="6"/>
    </row>
    <row r="22" spans="1:7" ht="15.75" x14ac:dyDescent="0.2">
      <c r="A22" s="5"/>
      <c r="B22" s="6"/>
    </row>
    <row r="23" spans="1:7" ht="15.75" x14ac:dyDescent="0.2">
      <c r="A23" s="5"/>
      <c r="B23" s="6"/>
    </row>
    <row r="24" spans="1:7" ht="15.75" x14ac:dyDescent="0.2">
      <c r="A24" s="5"/>
      <c r="B24" s="6"/>
    </row>
    <row r="25" spans="1:7" ht="15.75" x14ac:dyDescent="0.2">
      <c r="A25" s="5"/>
      <c r="B25" s="6"/>
    </row>
    <row r="26" spans="1:7" ht="15.75" x14ac:dyDescent="0.2">
      <c r="A26" s="5"/>
      <c r="B26" s="6"/>
    </row>
    <row r="27" spans="1:7" ht="15.75" x14ac:dyDescent="0.2">
      <c r="A27" s="5"/>
      <c r="B27" s="6"/>
    </row>
    <row r="28" spans="1:7" ht="15.75" x14ac:dyDescent="0.2">
      <c r="A28" s="5"/>
      <c r="B28" s="6"/>
    </row>
    <row r="29" spans="1:7" ht="15.75" x14ac:dyDescent="0.2">
      <c r="A29" s="5"/>
      <c r="B29" s="6"/>
    </row>
    <row r="30" spans="1:7" ht="15.75" x14ac:dyDescent="0.2">
      <c r="A30" s="5"/>
      <c r="B30" s="6"/>
    </row>
    <row r="31" spans="1:7" ht="15.75" x14ac:dyDescent="0.2">
      <c r="A31" s="5"/>
      <c r="B31" s="6"/>
    </row>
    <row r="32" spans="1:7" ht="15.75" x14ac:dyDescent="0.2">
      <c r="A32" s="5"/>
      <c r="B32" s="6"/>
    </row>
    <row r="33" spans="1:2" ht="15.75" x14ac:dyDescent="0.2">
      <c r="B33" s="6"/>
    </row>
    <row r="34" spans="1:2" ht="15.75" x14ac:dyDescent="0.2">
      <c r="A34" s="5"/>
      <c r="B34" s="6"/>
    </row>
    <row r="35" spans="1:2" ht="15.75" x14ac:dyDescent="0.2">
      <c r="A35" s="5"/>
      <c r="B35" s="6"/>
    </row>
    <row r="36" spans="1:2" ht="15.75" x14ac:dyDescent="0.2">
      <c r="A36" s="5"/>
      <c r="B36" s="6"/>
    </row>
    <row r="37" spans="1:2" ht="15.75" x14ac:dyDescent="0.2">
      <c r="A37" s="5"/>
      <c r="B37" s="6"/>
    </row>
    <row r="38" spans="1:2" ht="15.75" x14ac:dyDescent="0.2">
      <c r="A38" s="5"/>
      <c r="B38" s="6"/>
    </row>
    <row r="39" spans="1:2" ht="15.75" x14ac:dyDescent="0.2">
      <c r="A39" s="5"/>
      <c r="B39" s="6"/>
    </row>
    <row r="40" spans="1:2" ht="15.75" x14ac:dyDescent="0.2">
      <c r="A40" s="5"/>
      <c r="B40" s="6"/>
    </row>
    <row r="41" spans="1:2" ht="15.75" x14ac:dyDescent="0.2">
      <c r="A41" s="5"/>
      <c r="B41" s="6"/>
    </row>
    <row r="42" spans="1:2" ht="15.75" x14ac:dyDescent="0.2">
      <c r="A42" s="5"/>
      <c r="B42" s="6"/>
    </row>
    <row r="43" spans="1:2" ht="15.75" x14ac:dyDescent="0.2">
      <c r="A43" s="5"/>
      <c r="B43" s="6"/>
    </row>
    <row r="44" spans="1:2" ht="15.75" x14ac:dyDescent="0.2">
      <c r="A44" s="5"/>
      <c r="B44" s="6"/>
    </row>
    <row r="45" spans="1:2" ht="15.75" x14ac:dyDescent="0.2">
      <c r="A45" s="5"/>
      <c r="B45" s="6"/>
    </row>
    <row r="46" spans="1:2" ht="15.75" x14ac:dyDescent="0.2">
      <c r="A46" s="5"/>
      <c r="B46" s="6"/>
    </row>
    <row r="47" spans="1:2" ht="15.75" x14ac:dyDescent="0.2">
      <c r="A47" s="5"/>
      <c r="B47" s="6"/>
    </row>
    <row r="48" spans="1:2" ht="15.75" x14ac:dyDescent="0.2">
      <c r="A48" s="5"/>
      <c r="B48" s="6"/>
    </row>
    <row r="49" spans="1:2" ht="15.75" x14ac:dyDescent="0.2">
      <c r="A49" s="5"/>
      <c r="B49" s="6"/>
    </row>
    <row r="50" spans="1:2" ht="15.75" x14ac:dyDescent="0.2">
      <c r="A50" s="5"/>
      <c r="B50" s="6"/>
    </row>
    <row r="72" spans="6:6" x14ac:dyDescent="0.2">
      <c r="F72" s="10"/>
    </row>
    <row r="74" spans="6:6" x14ac:dyDescent="0.2">
      <c r="F74" s="10"/>
    </row>
    <row r="81" spans="1:10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</row>
  </sheetData>
  <dataValidations count="1">
    <dataValidation showInputMessage="1" sqref="A28:A29 A24 A26 A34:A36 A31:A32 A3:A6 A8:A20" xr:uid="{EAB97A00-9902-4115-89A8-9CBAE77D0A60}"/>
  </dataValidations>
  <pageMargins left="0.7" right="0.7" top="0.75" bottom="0.75" header="0.3" footer="0.3"/>
  <pageSetup orientation="portrait" r:id="rId1"/>
  <headerFooter>
    <oddFooter>&amp;R&amp;1#&amp;"Arial"&amp;10&amp;K000000Confidential 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F5B8A-EADD-4850-865D-A24BB84F5857}">
  <dimension ref="A1:J69"/>
  <sheetViews>
    <sheetView zoomScaleNormal="100" workbookViewId="0">
      <selection activeCell="K21" sqref="K21"/>
    </sheetView>
  </sheetViews>
  <sheetFormatPr baseColWidth="10" defaultColWidth="11.5703125" defaultRowHeight="12.75" x14ac:dyDescent="0.25"/>
  <cols>
    <col min="1" max="1" width="28.28515625" style="17" bestFit="1" customWidth="1"/>
    <col min="2" max="2" width="21" style="17" bestFit="1" customWidth="1"/>
    <col min="3" max="3" width="27" style="17" bestFit="1" customWidth="1"/>
    <col min="4" max="4" width="53.140625" style="17" bestFit="1" customWidth="1"/>
    <col min="5" max="5" width="9.5703125" style="17" bestFit="1" customWidth="1"/>
    <col min="6" max="6" width="20.28515625" style="17" bestFit="1" customWidth="1"/>
    <col min="7" max="7" width="12.140625" style="17" bestFit="1" customWidth="1"/>
    <col min="8" max="8" width="10.7109375" style="17" bestFit="1" customWidth="1"/>
    <col min="9" max="16384" width="11.5703125" style="17"/>
  </cols>
  <sheetData>
    <row r="1" spans="1:8" s="11" customFormat="1" ht="13.5" thickBot="1" x14ac:dyDescent="0.3">
      <c r="A1" s="11" t="s">
        <v>0</v>
      </c>
      <c r="B1" s="11" t="s">
        <v>25</v>
      </c>
      <c r="C1" s="11" t="s">
        <v>26</v>
      </c>
      <c r="D1" s="11" t="s">
        <v>27</v>
      </c>
      <c r="E1" s="11" t="s">
        <v>28</v>
      </c>
      <c r="F1" s="11" t="s">
        <v>29</v>
      </c>
      <c r="G1" s="11" t="s">
        <v>30</v>
      </c>
      <c r="H1" s="11" t="s">
        <v>31</v>
      </c>
    </row>
    <row r="2" spans="1:8" x14ac:dyDescent="0.25">
      <c r="A2" s="12" t="s">
        <v>3</v>
      </c>
      <c r="B2" s="13" t="s">
        <v>32</v>
      </c>
      <c r="C2" s="14" t="s">
        <v>33</v>
      </c>
      <c r="D2" s="14" t="s">
        <v>34</v>
      </c>
      <c r="E2" s="14" t="s">
        <v>4</v>
      </c>
      <c r="F2" s="14" t="s">
        <v>35</v>
      </c>
      <c r="G2" s="15">
        <v>7</v>
      </c>
      <c r="H2" s="16">
        <v>5.95</v>
      </c>
    </row>
    <row r="3" spans="1:8" x14ac:dyDescent="0.25">
      <c r="A3" s="18" t="s">
        <v>5</v>
      </c>
      <c r="B3" s="19" t="s">
        <v>36</v>
      </c>
      <c r="C3" s="17" t="s">
        <v>37</v>
      </c>
      <c r="D3" s="17" t="s">
        <v>38</v>
      </c>
      <c r="E3" s="17" t="s">
        <v>2</v>
      </c>
      <c r="F3" s="17" t="s">
        <v>39</v>
      </c>
      <c r="G3" s="20">
        <v>22</v>
      </c>
      <c r="H3" s="21">
        <v>18.7</v>
      </c>
    </row>
    <row r="4" spans="1:8" ht="13.5" thickBot="1" x14ac:dyDescent="0.3">
      <c r="A4" s="22" t="s">
        <v>7</v>
      </c>
      <c r="B4" s="23" t="s">
        <v>36</v>
      </c>
      <c r="C4" s="24" t="s">
        <v>37</v>
      </c>
      <c r="D4" s="24" t="s">
        <v>38</v>
      </c>
      <c r="E4" s="24" t="s">
        <v>2</v>
      </c>
      <c r="F4" s="24" t="s">
        <v>39</v>
      </c>
      <c r="G4" s="25">
        <v>22</v>
      </c>
      <c r="H4" s="26">
        <v>18.7</v>
      </c>
    </row>
    <row r="5" spans="1:8" x14ac:dyDescent="0.25">
      <c r="A5" s="27" t="s">
        <v>9</v>
      </c>
      <c r="B5" s="28" t="s">
        <v>40</v>
      </c>
      <c r="C5" s="29" t="s">
        <v>33</v>
      </c>
      <c r="D5" s="29" t="s">
        <v>41</v>
      </c>
      <c r="E5" s="29" t="s">
        <v>4</v>
      </c>
      <c r="F5" s="29" t="s">
        <v>42</v>
      </c>
      <c r="G5" s="30">
        <v>2.5</v>
      </c>
      <c r="H5" s="31">
        <v>2.15</v>
      </c>
    </row>
    <row r="6" spans="1:8" x14ac:dyDescent="0.25">
      <c r="A6" s="32" t="s">
        <v>9</v>
      </c>
      <c r="B6" s="33" t="s">
        <v>32</v>
      </c>
      <c r="C6" s="34" t="s">
        <v>33</v>
      </c>
      <c r="D6" s="34" t="s">
        <v>34</v>
      </c>
      <c r="E6" s="34" t="s">
        <v>4</v>
      </c>
      <c r="F6" s="34" t="s">
        <v>35</v>
      </c>
      <c r="G6" s="35">
        <v>7</v>
      </c>
      <c r="H6" s="36">
        <v>5.95</v>
      </c>
    </row>
    <row r="7" spans="1:8" ht="12.75" customHeight="1" x14ac:dyDescent="0.25">
      <c r="A7" s="32" t="s">
        <v>9</v>
      </c>
      <c r="B7" s="33" t="s">
        <v>43</v>
      </c>
      <c r="C7" s="34" t="s">
        <v>44</v>
      </c>
      <c r="D7" s="34" t="s">
        <v>45</v>
      </c>
      <c r="E7" s="34" t="s">
        <v>2</v>
      </c>
      <c r="F7" s="34" t="s">
        <v>46</v>
      </c>
      <c r="G7" s="35">
        <v>23</v>
      </c>
      <c r="H7" s="36">
        <v>19.55</v>
      </c>
    </row>
    <row r="8" spans="1:8" x14ac:dyDescent="0.25">
      <c r="A8" s="37" t="s">
        <v>11</v>
      </c>
      <c r="B8" s="38" t="s">
        <v>40</v>
      </c>
      <c r="C8" s="39" t="s">
        <v>33</v>
      </c>
      <c r="D8" s="39" t="s">
        <v>41</v>
      </c>
      <c r="E8" s="39" t="s">
        <v>4</v>
      </c>
      <c r="F8" s="39" t="s">
        <v>42</v>
      </c>
      <c r="G8" s="40">
        <v>2.5</v>
      </c>
      <c r="H8" s="41">
        <v>2.15</v>
      </c>
    </row>
    <row r="9" spans="1:8" x14ac:dyDescent="0.25">
      <c r="A9" s="37" t="s">
        <v>11</v>
      </c>
      <c r="B9" s="38" t="s">
        <v>32</v>
      </c>
      <c r="C9" s="39" t="s">
        <v>33</v>
      </c>
      <c r="D9" s="39" t="s">
        <v>34</v>
      </c>
      <c r="E9" s="39" t="s">
        <v>4</v>
      </c>
      <c r="F9" s="39" t="s">
        <v>35</v>
      </c>
      <c r="G9" s="40">
        <v>7</v>
      </c>
      <c r="H9" s="41">
        <v>5.95</v>
      </c>
    </row>
    <row r="10" spans="1:8" x14ac:dyDescent="0.25">
      <c r="A10" s="37" t="s">
        <v>11</v>
      </c>
      <c r="B10" s="39" t="s">
        <v>47</v>
      </c>
      <c r="C10" s="39" t="s">
        <v>44</v>
      </c>
      <c r="D10" s="39" t="s">
        <v>48</v>
      </c>
      <c r="E10" s="39" t="s">
        <v>2</v>
      </c>
      <c r="F10" s="39" t="s">
        <v>46</v>
      </c>
      <c r="G10" s="40">
        <v>23</v>
      </c>
      <c r="H10" s="41">
        <v>19.55</v>
      </c>
    </row>
    <row r="11" spans="1:8" x14ac:dyDescent="0.25">
      <c r="A11" s="42" t="s">
        <v>13</v>
      </c>
      <c r="B11" s="43" t="s">
        <v>40</v>
      </c>
      <c r="C11" s="44" t="s">
        <v>33</v>
      </c>
      <c r="D11" s="44" t="s">
        <v>41</v>
      </c>
      <c r="E11" s="44" t="s">
        <v>4</v>
      </c>
      <c r="F11" s="44" t="s">
        <v>42</v>
      </c>
      <c r="G11" s="45">
        <v>2.5</v>
      </c>
      <c r="H11" s="46">
        <v>2.15</v>
      </c>
    </row>
    <row r="12" spans="1:8" x14ac:dyDescent="0.25">
      <c r="A12" s="42" t="s">
        <v>13</v>
      </c>
      <c r="B12" s="43" t="s">
        <v>32</v>
      </c>
      <c r="C12" s="44" t="s">
        <v>33</v>
      </c>
      <c r="D12" s="44" t="s">
        <v>34</v>
      </c>
      <c r="E12" s="44" t="s">
        <v>4</v>
      </c>
      <c r="F12" s="44" t="s">
        <v>35</v>
      </c>
      <c r="G12" s="45">
        <v>7</v>
      </c>
      <c r="H12" s="46">
        <v>5.95</v>
      </c>
    </row>
    <row r="13" spans="1:8" x14ac:dyDescent="0.25">
      <c r="A13" s="42" t="s">
        <v>13</v>
      </c>
      <c r="B13" s="44" t="s">
        <v>49</v>
      </c>
      <c r="C13" s="44" t="s">
        <v>44</v>
      </c>
      <c r="D13" s="44" t="s">
        <v>50</v>
      </c>
      <c r="E13" s="44" t="s">
        <v>2</v>
      </c>
      <c r="F13" s="44" t="s">
        <v>46</v>
      </c>
      <c r="G13" s="45">
        <v>23</v>
      </c>
      <c r="H13" s="46">
        <v>19.55</v>
      </c>
    </row>
    <row r="14" spans="1:8" x14ac:dyDescent="0.25">
      <c r="A14" s="47" t="s">
        <v>15</v>
      </c>
      <c r="B14" s="48" t="s">
        <v>40</v>
      </c>
      <c r="C14" s="49" t="s">
        <v>33</v>
      </c>
      <c r="D14" s="49" t="s">
        <v>41</v>
      </c>
      <c r="E14" s="49" t="s">
        <v>4</v>
      </c>
      <c r="F14" s="49" t="s">
        <v>42</v>
      </c>
      <c r="G14" s="50">
        <v>2.5</v>
      </c>
      <c r="H14" s="51">
        <v>2.15</v>
      </c>
    </row>
    <row r="15" spans="1:8" x14ac:dyDescent="0.25">
      <c r="A15" s="47" t="s">
        <v>15</v>
      </c>
      <c r="B15" s="48" t="s">
        <v>32</v>
      </c>
      <c r="C15" s="49" t="s">
        <v>33</v>
      </c>
      <c r="D15" s="49" t="s">
        <v>34</v>
      </c>
      <c r="E15" s="49" t="s">
        <v>4</v>
      </c>
      <c r="F15" s="49" t="s">
        <v>35</v>
      </c>
      <c r="G15" s="50">
        <v>7</v>
      </c>
      <c r="H15" s="51">
        <v>5.95</v>
      </c>
    </row>
    <row r="16" spans="1:8" ht="13.5" thickBot="1" x14ac:dyDescent="0.3">
      <c r="A16" s="52" t="s">
        <v>15</v>
      </c>
      <c r="B16" s="53" t="s">
        <v>51</v>
      </c>
      <c r="C16" s="53" t="s">
        <v>44</v>
      </c>
      <c r="D16" s="53" t="s">
        <v>52</v>
      </c>
      <c r="E16" s="53" t="s">
        <v>2</v>
      </c>
      <c r="F16" s="53" t="s">
        <v>46</v>
      </c>
      <c r="G16" s="54">
        <v>23</v>
      </c>
      <c r="H16" s="55">
        <v>19.55</v>
      </c>
    </row>
    <row r="17" spans="1:10" x14ac:dyDescent="0.25">
      <c r="A17" s="56" t="s">
        <v>17</v>
      </c>
      <c r="B17" s="57" t="s">
        <v>40</v>
      </c>
      <c r="C17" s="58" t="s">
        <v>33</v>
      </c>
      <c r="D17" s="58" t="s">
        <v>41</v>
      </c>
      <c r="E17" s="58" t="s">
        <v>4</v>
      </c>
      <c r="F17" s="58" t="s">
        <v>42</v>
      </c>
      <c r="G17" s="59">
        <v>2.5</v>
      </c>
      <c r="H17" s="60">
        <v>2.15</v>
      </c>
    </row>
    <row r="18" spans="1:10" ht="15.75" x14ac:dyDescent="0.25">
      <c r="A18" s="61" t="s">
        <v>17</v>
      </c>
      <c r="B18" s="62" t="s">
        <v>53</v>
      </c>
      <c r="C18" s="63" t="s">
        <v>42</v>
      </c>
      <c r="D18" s="63" t="s">
        <v>54</v>
      </c>
      <c r="E18" s="63" t="s">
        <v>2</v>
      </c>
      <c r="F18" s="63" t="s">
        <v>55</v>
      </c>
      <c r="G18" s="64">
        <v>29</v>
      </c>
      <c r="H18" s="65">
        <v>24.650000000000002</v>
      </c>
      <c r="J18" s="66"/>
    </row>
    <row r="19" spans="1:10" x14ac:dyDescent="0.25">
      <c r="A19" s="61" t="s">
        <v>17</v>
      </c>
      <c r="B19" s="62" t="s">
        <v>56</v>
      </c>
      <c r="C19" s="63" t="s">
        <v>56</v>
      </c>
      <c r="D19" s="63" t="s">
        <v>57</v>
      </c>
      <c r="E19" s="63" t="s">
        <v>6</v>
      </c>
      <c r="F19" s="63" t="s">
        <v>58</v>
      </c>
      <c r="G19" s="64">
        <v>15</v>
      </c>
      <c r="H19" s="65">
        <v>12.75</v>
      </c>
    </row>
    <row r="20" spans="1:10" x14ac:dyDescent="0.25">
      <c r="A20" s="67" t="s">
        <v>18</v>
      </c>
      <c r="B20" s="68" t="s">
        <v>40</v>
      </c>
      <c r="C20" s="69" t="s">
        <v>33</v>
      </c>
      <c r="D20" s="69" t="s">
        <v>41</v>
      </c>
      <c r="E20" s="69" t="s">
        <v>4</v>
      </c>
      <c r="F20" s="69" t="s">
        <v>42</v>
      </c>
      <c r="G20" s="70">
        <v>2.5</v>
      </c>
      <c r="H20" s="71">
        <v>2.15</v>
      </c>
    </row>
    <row r="21" spans="1:10" x14ac:dyDescent="0.25">
      <c r="A21" s="67" t="s">
        <v>18</v>
      </c>
      <c r="B21" s="68" t="s">
        <v>59</v>
      </c>
      <c r="C21" s="69" t="s">
        <v>42</v>
      </c>
      <c r="D21" s="69" t="s">
        <v>60</v>
      </c>
      <c r="E21" s="69" t="s">
        <v>2</v>
      </c>
      <c r="F21" s="69" t="s">
        <v>55</v>
      </c>
      <c r="G21" s="70">
        <v>29</v>
      </c>
      <c r="H21" s="71">
        <v>24.650000000000002</v>
      </c>
    </row>
    <row r="22" spans="1:10" x14ac:dyDescent="0.25">
      <c r="A22" s="67" t="s">
        <v>18</v>
      </c>
      <c r="B22" s="68" t="s">
        <v>56</v>
      </c>
      <c r="C22" s="69" t="s">
        <v>56</v>
      </c>
      <c r="D22" s="69" t="s">
        <v>57</v>
      </c>
      <c r="E22" s="69" t="s">
        <v>6</v>
      </c>
      <c r="F22" s="69" t="s">
        <v>58</v>
      </c>
      <c r="G22" s="70">
        <v>15</v>
      </c>
      <c r="H22" s="71">
        <v>12.75</v>
      </c>
    </row>
    <row r="23" spans="1:10" x14ac:dyDescent="0.25">
      <c r="A23" s="32" t="s">
        <v>19</v>
      </c>
      <c r="B23" s="33" t="s">
        <v>40</v>
      </c>
      <c r="C23" s="34" t="s">
        <v>33</v>
      </c>
      <c r="D23" s="34" t="s">
        <v>41</v>
      </c>
      <c r="E23" s="34" t="s">
        <v>4</v>
      </c>
      <c r="F23" s="34" t="s">
        <v>42</v>
      </c>
      <c r="G23" s="35">
        <v>2.5</v>
      </c>
      <c r="H23" s="36">
        <v>2.15</v>
      </c>
    </row>
    <row r="24" spans="1:10" x14ac:dyDescent="0.25">
      <c r="A24" s="32" t="s">
        <v>19</v>
      </c>
      <c r="B24" s="34" t="s">
        <v>61</v>
      </c>
      <c r="C24" s="34" t="s">
        <v>42</v>
      </c>
      <c r="D24" s="34" t="s">
        <v>62</v>
      </c>
      <c r="E24" s="34" t="s">
        <v>2</v>
      </c>
      <c r="F24" s="34" t="s">
        <v>55</v>
      </c>
      <c r="G24" s="35">
        <v>27</v>
      </c>
      <c r="H24" s="36">
        <v>22.950000000000003</v>
      </c>
    </row>
    <row r="25" spans="1:10" ht="13.5" thickBot="1" x14ac:dyDescent="0.3">
      <c r="A25" s="32" t="s">
        <v>19</v>
      </c>
      <c r="B25" s="33" t="s">
        <v>56</v>
      </c>
      <c r="C25" s="34" t="s">
        <v>56</v>
      </c>
      <c r="D25" s="34" t="s">
        <v>57</v>
      </c>
      <c r="E25" s="34" t="s">
        <v>6</v>
      </c>
      <c r="F25" s="34" t="s">
        <v>58</v>
      </c>
      <c r="G25" s="35">
        <v>15</v>
      </c>
      <c r="H25" s="36">
        <v>12.75</v>
      </c>
    </row>
    <row r="26" spans="1:10" x14ac:dyDescent="0.25">
      <c r="A26" s="72" t="s">
        <v>20</v>
      </c>
      <c r="B26" s="73" t="s">
        <v>40</v>
      </c>
      <c r="C26" s="74" t="s">
        <v>33</v>
      </c>
      <c r="D26" s="74" t="s">
        <v>41</v>
      </c>
      <c r="E26" s="74" t="s">
        <v>4</v>
      </c>
      <c r="F26" s="74" t="s">
        <v>42</v>
      </c>
      <c r="G26" s="75">
        <v>2.5</v>
      </c>
      <c r="H26" s="76">
        <v>2.15</v>
      </c>
    </row>
    <row r="27" spans="1:10" x14ac:dyDescent="0.25">
      <c r="A27" s="77" t="s">
        <v>20</v>
      </c>
      <c r="B27" s="78" t="s">
        <v>63</v>
      </c>
      <c r="C27" s="78" t="s">
        <v>42</v>
      </c>
      <c r="D27" s="78" t="s">
        <v>64</v>
      </c>
      <c r="E27" s="78" t="s">
        <v>2</v>
      </c>
      <c r="F27" s="78" t="s">
        <v>55</v>
      </c>
      <c r="G27" s="79">
        <v>29</v>
      </c>
      <c r="H27" s="80">
        <v>24.650000000000002</v>
      </c>
    </row>
    <row r="28" spans="1:10" x14ac:dyDescent="0.25">
      <c r="A28" s="77" t="s">
        <v>20</v>
      </c>
      <c r="B28" s="81" t="s">
        <v>65</v>
      </c>
      <c r="C28" s="78" t="s">
        <v>66</v>
      </c>
      <c r="D28" s="78" t="s">
        <v>67</v>
      </c>
      <c r="E28" s="78" t="s">
        <v>6</v>
      </c>
      <c r="F28" s="78" t="s">
        <v>68</v>
      </c>
      <c r="G28" s="79">
        <v>11</v>
      </c>
      <c r="H28" s="80">
        <v>9.35</v>
      </c>
    </row>
    <row r="29" spans="1:10" x14ac:dyDescent="0.25">
      <c r="A29" s="82" t="s">
        <v>21</v>
      </c>
      <c r="B29" s="83" t="s">
        <v>40</v>
      </c>
      <c r="C29" s="84" t="s">
        <v>33</v>
      </c>
      <c r="D29" s="84" t="s">
        <v>41</v>
      </c>
      <c r="E29" s="84" t="s">
        <v>4</v>
      </c>
      <c r="F29" s="84" t="s">
        <v>42</v>
      </c>
      <c r="G29" s="85">
        <v>2.5</v>
      </c>
      <c r="H29" s="86">
        <v>2.15</v>
      </c>
    </row>
    <row r="30" spans="1:10" x14ac:dyDescent="0.25">
      <c r="A30" s="82" t="s">
        <v>21</v>
      </c>
      <c r="B30" s="83" t="s">
        <v>69</v>
      </c>
      <c r="C30" s="84" t="s">
        <v>42</v>
      </c>
      <c r="D30" s="84" t="s">
        <v>70</v>
      </c>
      <c r="E30" s="84" t="s">
        <v>2</v>
      </c>
      <c r="F30" s="84" t="s">
        <v>55</v>
      </c>
      <c r="G30" s="85">
        <v>27</v>
      </c>
      <c r="H30" s="86">
        <v>22.950000000000003</v>
      </c>
    </row>
    <row r="31" spans="1:10" x14ac:dyDescent="0.25">
      <c r="A31" s="82" t="s">
        <v>21</v>
      </c>
      <c r="B31" s="83" t="s">
        <v>65</v>
      </c>
      <c r="C31" s="84" t="s">
        <v>66</v>
      </c>
      <c r="D31" s="84" t="s">
        <v>67</v>
      </c>
      <c r="E31" s="84" t="s">
        <v>6</v>
      </c>
      <c r="F31" s="84" t="s">
        <v>68</v>
      </c>
      <c r="G31" s="85">
        <v>11</v>
      </c>
      <c r="H31" s="86">
        <v>9.35</v>
      </c>
    </row>
    <row r="32" spans="1:10" x14ac:dyDescent="0.25">
      <c r="A32" s="42" t="s">
        <v>22</v>
      </c>
      <c r="B32" s="43" t="s">
        <v>40</v>
      </c>
      <c r="C32" s="44" t="s">
        <v>33</v>
      </c>
      <c r="D32" s="44" t="s">
        <v>41</v>
      </c>
      <c r="E32" s="44" t="s">
        <v>4</v>
      </c>
      <c r="F32" s="44" t="s">
        <v>42</v>
      </c>
      <c r="G32" s="45">
        <v>2.5</v>
      </c>
      <c r="H32" s="46">
        <v>2.15</v>
      </c>
    </row>
    <row r="33" spans="1:8" x14ac:dyDescent="0.25">
      <c r="A33" s="42" t="s">
        <v>22</v>
      </c>
      <c r="B33" s="43" t="s">
        <v>71</v>
      </c>
      <c r="C33" s="44" t="s">
        <v>72</v>
      </c>
      <c r="D33" s="44" t="s">
        <v>73</v>
      </c>
      <c r="E33" s="44" t="s">
        <v>6</v>
      </c>
      <c r="F33" s="44" t="s">
        <v>74</v>
      </c>
      <c r="G33" s="45">
        <v>23.5</v>
      </c>
      <c r="H33" s="46">
        <v>19.950000000000003</v>
      </c>
    </row>
    <row r="34" spans="1:8" x14ac:dyDescent="0.25">
      <c r="A34" s="42" t="s">
        <v>22</v>
      </c>
      <c r="B34" s="43" t="s">
        <v>75</v>
      </c>
      <c r="C34" s="44" t="s">
        <v>76</v>
      </c>
      <c r="D34" s="44" t="s">
        <v>77</v>
      </c>
      <c r="E34" s="44" t="s">
        <v>2</v>
      </c>
      <c r="F34" s="44" t="s">
        <v>39</v>
      </c>
      <c r="G34" s="45">
        <v>24</v>
      </c>
      <c r="H34" s="46">
        <v>20.400000000000002</v>
      </c>
    </row>
    <row r="35" spans="1:8" x14ac:dyDescent="0.25">
      <c r="A35" s="42"/>
      <c r="B35" s="43"/>
      <c r="C35" s="44"/>
      <c r="D35" s="44"/>
      <c r="E35" s="44"/>
      <c r="F35" s="44"/>
      <c r="G35" s="45"/>
      <c r="H35" s="46"/>
    </row>
    <row r="36" spans="1:8" x14ac:dyDescent="0.25">
      <c r="A36" s="87" t="s">
        <v>23</v>
      </c>
      <c r="B36" s="88" t="s">
        <v>40</v>
      </c>
      <c r="C36" s="89" t="s">
        <v>33</v>
      </c>
      <c r="D36" s="89" t="s">
        <v>41</v>
      </c>
      <c r="E36" s="89" t="s">
        <v>4</v>
      </c>
      <c r="F36" s="89" t="s">
        <v>42</v>
      </c>
      <c r="G36" s="90">
        <v>2.5</v>
      </c>
      <c r="H36" s="91">
        <v>2.15</v>
      </c>
    </row>
    <row r="37" spans="1:8" x14ac:dyDescent="0.25">
      <c r="A37" s="87" t="s">
        <v>23</v>
      </c>
      <c r="B37" s="88" t="s">
        <v>78</v>
      </c>
      <c r="C37" s="89" t="s">
        <v>79</v>
      </c>
      <c r="D37" s="89" t="s">
        <v>80</v>
      </c>
      <c r="E37" s="89" t="s">
        <v>2</v>
      </c>
      <c r="F37" s="89" t="s">
        <v>46</v>
      </c>
      <c r="G37" s="90">
        <v>31</v>
      </c>
      <c r="H37" s="91">
        <v>26.35</v>
      </c>
    </row>
    <row r="38" spans="1:8" x14ac:dyDescent="0.25">
      <c r="A38" s="87"/>
      <c r="B38" s="88"/>
      <c r="C38" s="89"/>
      <c r="D38" s="89"/>
      <c r="E38" s="89"/>
      <c r="F38" s="89"/>
      <c r="G38" s="90"/>
      <c r="H38" s="91"/>
    </row>
    <row r="39" spans="1:8" ht="13.5" thickBot="1" x14ac:dyDescent="0.3">
      <c r="A39" s="87"/>
      <c r="B39" s="89"/>
      <c r="C39" s="89"/>
      <c r="D39" s="89"/>
      <c r="E39" s="89"/>
      <c r="F39" s="89"/>
      <c r="G39" s="90"/>
      <c r="H39" s="91"/>
    </row>
    <row r="40" spans="1:8" x14ac:dyDescent="0.25">
      <c r="A40" s="92" t="s">
        <v>10</v>
      </c>
      <c r="B40" s="93" t="s">
        <v>40</v>
      </c>
      <c r="C40" s="94" t="s">
        <v>33</v>
      </c>
      <c r="D40" s="94" t="s">
        <v>41</v>
      </c>
      <c r="E40" s="94" t="s">
        <v>4</v>
      </c>
      <c r="F40" s="94" t="s">
        <v>42</v>
      </c>
      <c r="G40" s="95">
        <v>2.5</v>
      </c>
      <c r="H40" s="96">
        <v>2.15</v>
      </c>
    </row>
    <row r="41" spans="1:8" x14ac:dyDescent="0.25">
      <c r="A41" s="97" t="s">
        <v>10</v>
      </c>
      <c r="B41" s="98" t="s">
        <v>32</v>
      </c>
      <c r="C41" s="99" t="s">
        <v>33</v>
      </c>
      <c r="D41" s="99" t="s">
        <v>34</v>
      </c>
      <c r="E41" s="99" t="s">
        <v>4</v>
      </c>
      <c r="F41" s="99" t="s">
        <v>35</v>
      </c>
      <c r="G41" s="100">
        <v>7</v>
      </c>
      <c r="H41" s="101">
        <v>5.95</v>
      </c>
    </row>
    <row r="42" spans="1:8" x14ac:dyDescent="0.25">
      <c r="A42" s="97" t="s">
        <v>10</v>
      </c>
      <c r="B42" s="99" t="s">
        <v>43</v>
      </c>
      <c r="C42" s="99" t="s">
        <v>44</v>
      </c>
      <c r="D42" s="99" t="s">
        <v>45</v>
      </c>
      <c r="E42" s="99" t="s">
        <v>2</v>
      </c>
      <c r="F42" s="99" t="s">
        <v>46</v>
      </c>
      <c r="G42" s="100">
        <v>23</v>
      </c>
      <c r="H42" s="101">
        <v>19.55</v>
      </c>
    </row>
    <row r="43" spans="1:8" x14ac:dyDescent="0.25">
      <c r="A43" s="102" t="s">
        <v>12</v>
      </c>
      <c r="B43" s="43" t="s">
        <v>40</v>
      </c>
      <c r="C43" s="44" t="s">
        <v>33</v>
      </c>
      <c r="D43" s="44" t="s">
        <v>41</v>
      </c>
      <c r="E43" s="44" t="s">
        <v>4</v>
      </c>
      <c r="F43" s="44" t="s">
        <v>42</v>
      </c>
      <c r="G43" s="45">
        <v>2.5</v>
      </c>
      <c r="H43" s="46">
        <v>2.15</v>
      </c>
    </row>
    <row r="44" spans="1:8" x14ac:dyDescent="0.25">
      <c r="A44" s="102" t="s">
        <v>12</v>
      </c>
      <c r="B44" s="43" t="s">
        <v>32</v>
      </c>
      <c r="C44" s="44" t="s">
        <v>33</v>
      </c>
      <c r="D44" s="44" t="s">
        <v>34</v>
      </c>
      <c r="E44" s="44" t="s">
        <v>4</v>
      </c>
      <c r="F44" s="44" t="s">
        <v>35</v>
      </c>
      <c r="G44" s="45">
        <v>7</v>
      </c>
      <c r="H44" s="46">
        <v>5.95</v>
      </c>
    </row>
    <row r="45" spans="1:8" x14ac:dyDescent="0.25">
      <c r="A45" s="102" t="s">
        <v>12</v>
      </c>
      <c r="B45" s="43" t="s">
        <v>47</v>
      </c>
      <c r="C45" s="44" t="s">
        <v>44</v>
      </c>
      <c r="D45" s="44" t="s">
        <v>48</v>
      </c>
      <c r="E45" s="44" t="s">
        <v>2</v>
      </c>
      <c r="F45" s="44" t="s">
        <v>46</v>
      </c>
      <c r="G45" s="45">
        <v>23</v>
      </c>
      <c r="H45" s="46">
        <v>19.55</v>
      </c>
    </row>
    <row r="46" spans="1:8" x14ac:dyDescent="0.25">
      <c r="A46" s="103" t="s">
        <v>14</v>
      </c>
      <c r="B46" s="104" t="s">
        <v>40</v>
      </c>
      <c r="C46" s="105" t="s">
        <v>33</v>
      </c>
      <c r="D46" s="105" t="s">
        <v>41</v>
      </c>
      <c r="E46" s="105" t="s">
        <v>4</v>
      </c>
      <c r="F46" s="105" t="s">
        <v>42</v>
      </c>
      <c r="G46" s="106">
        <v>2.5</v>
      </c>
      <c r="H46" s="107">
        <v>2.15</v>
      </c>
    </row>
    <row r="47" spans="1:8" x14ac:dyDescent="0.25">
      <c r="A47" s="103" t="s">
        <v>14</v>
      </c>
      <c r="B47" s="104" t="s">
        <v>32</v>
      </c>
      <c r="C47" s="105" t="s">
        <v>33</v>
      </c>
      <c r="D47" s="105" t="s">
        <v>34</v>
      </c>
      <c r="E47" s="105" t="s">
        <v>4</v>
      </c>
      <c r="F47" s="105" t="s">
        <v>35</v>
      </c>
      <c r="G47" s="106">
        <v>7</v>
      </c>
      <c r="H47" s="107">
        <v>5.95</v>
      </c>
    </row>
    <row r="48" spans="1:8" x14ac:dyDescent="0.25">
      <c r="A48" s="103" t="s">
        <v>14</v>
      </c>
      <c r="B48" s="104" t="s">
        <v>81</v>
      </c>
      <c r="C48" s="105" t="s">
        <v>82</v>
      </c>
      <c r="D48" s="105" t="s">
        <v>83</v>
      </c>
      <c r="E48" s="105" t="s">
        <v>2</v>
      </c>
      <c r="F48" s="105" t="s">
        <v>39</v>
      </c>
      <c r="G48" s="106">
        <v>17</v>
      </c>
      <c r="H48" s="107">
        <v>14.450000000000001</v>
      </c>
    </row>
    <row r="49" spans="1:8" x14ac:dyDescent="0.25">
      <c r="A49" s="103" t="s">
        <v>14</v>
      </c>
      <c r="B49" s="104" t="s">
        <v>49</v>
      </c>
      <c r="C49" s="105" t="s">
        <v>44</v>
      </c>
      <c r="D49" s="105" t="s">
        <v>50</v>
      </c>
      <c r="E49" s="105" t="s">
        <v>2</v>
      </c>
      <c r="F49" s="105" t="s">
        <v>46</v>
      </c>
      <c r="G49" s="106">
        <v>23</v>
      </c>
      <c r="H49" s="107">
        <v>19.55</v>
      </c>
    </row>
    <row r="50" spans="1:8" x14ac:dyDescent="0.25">
      <c r="A50" s="108" t="s">
        <v>16</v>
      </c>
      <c r="B50" s="68" t="s">
        <v>40</v>
      </c>
      <c r="C50" s="69" t="s">
        <v>33</v>
      </c>
      <c r="D50" s="69" t="s">
        <v>41</v>
      </c>
      <c r="E50" s="69" t="s">
        <v>4</v>
      </c>
      <c r="F50" s="69" t="s">
        <v>42</v>
      </c>
      <c r="G50" s="70">
        <v>2.5</v>
      </c>
      <c r="H50" s="71">
        <v>2.15</v>
      </c>
    </row>
    <row r="51" spans="1:8" x14ac:dyDescent="0.25">
      <c r="A51" s="108" t="s">
        <v>16</v>
      </c>
      <c r="B51" s="68" t="s">
        <v>32</v>
      </c>
      <c r="C51" s="69" t="s">
        <v>33</v>
      </c>
      <c r="D51" s="69" t="s">
        <v>34</v>
      </c>
      <c r="E51" s="69" t="s">
        <v>4</v>
      </c>
      <c r="F51" s="69" t="s">
        <v>35</v>
      </c>
      <c r="G51" s="70">
        <v>7</v>
      </c>
      <c r="H51" s="71">
        <v>5.95</v>
      </c>
    </row>
    <row r="52" spans="1:8" x14ac:dyDescent="0.25">
      <c r="A52" s="108" t="s">
        <v>16</v>
      </c>
      <c r="B52" s="68" t="s">
        <v>84</v>
      </c>
      <c r="C52" s="69" t="s">
        <v>85</v>
      </c>
      <c r="D52" s="69" t="s">
        <v>86</v>
      </c>
      <c r="E52" s="69" t="s">
        <v>4</v>
      </c>
      <c r="F52" s="69" t="s">
        <v>42</v>
      </c>
      <c r="G52" s="70">
        <v>8</v>
      </c>
      <c r="H52" s="71">
        <v>6.8000000000000007</v>
      </c>
    </row>
    <row r="53" spans="1:8" x14ac:dyDescent="0.25">
      <c r="A53" s="108" t="s">
        <v>16</v>
      </c>
      <c r="B53" s="68" t="s">
        <v>81</v>
      </c>
      <c r="C53" s="68" t="s">
        <v>82</v>
      </c>
      <c r="D53" s="68" t="s">
        <v>83</v>
      </c>
      <c r="E53" s="68" t="s">
        <v>2</v>
      </c>
      <c r="F53" s="68" t="s">
        <v>39</v>
      </c>
      <c r="G53" s="70">
        <v>17</v>
      </c>
      <c r="H53" s="71">
        <v>14.450000000000001</v>
      </c>
    </row>
    <row r="54" spans="1:8" ht="13.5" thickBot="1" x14ac:dyDescent="0.3">
      <c r="A54" s="109" t="s">
        <v>16</v>
      </c>
      <c r="B54" s="110" t="s">
        <v>51</v>
      </c>
      <c r="C54" s="111" t="s">
        <v>44</v>
      </c>
      <c r="D54" s="111" t="s">
        <v>52</v>
      </c>
      <c r="E54" s="111" t="s">
        <v>2</v>
      </c>
      <c r="F54" s="111" t="s">
        <v>46</v>
      </c>
      <c r="G54" s="112">
        <v>23</v>
      </c>
      <c r="H54" s="113">
        <v>19.55</v>
      </c>
    </row>
    <row r="58" spans="1:8" ht="15.75" x14ac:dyDescent="0.25">
      <c r="A58" s="6"/>
      <c r="B58" s="6"/>
      <c r="C58" s="6"/>
      <c r="D58" s="6"/>
      <c r="E58" s="6"/>
      <c r="F58" s="6"/>
      <c r="G58" s="114"/>
      <c r="H58" s="115"/>
    </row>
    <row r="59" spans="1:8" ht="15.75" x14ac:dyDescent="0.25">
      <c r="A59" s="6"/>
      <c r="B59" s="6"/>
      <c r="C59" s="6"/>
      <c r="D59" s="6"/>
      <c r="E59" s="6"/>
      <c r="F59" s="6"/>
      <c r="G59" s="114"/>
      <c r="H59" s="115"/>
    </row>
    <row r="60" spans="1:8" ht="15.75" x14ac:dyDescent="0.25">
      <c r="A60" s="6"/>
      <c r="G60" s="114"/>
      <c r="H60" s="115"/>
    </row>
    <row r="61" spans="1:8" ht="15.75" x14ac:dyDescent="0.25">
      <c r="G61" s="114"/>
      <c r="H61" s="115"/>
    </row>
    <row r="62" spans="1:8" ht="15.75" x14ac:dyDescent="0.25">
      <c r="G62" s="114"/>
      <c r="H62" s="115"/>
    </row>
    <row r="63" spans="1:8" ht="15.75" x14ac:dyDescent="0.25">
      <c r="A63" s="6"/>
      <c r="B63" s="6"/>
      <c r="C63" s="6"/>
      <c r="D63" s="6"/>
      <c r="E63" s="6"/>
      <c r="F63" s="115"/>
      <c r="G63" s="114"/>
      <c r="H63" s="115"/>
    </row>
    <row r="64" spans="1:8" ht="15.75" x14ac:dyDescent="0.25">
      <c r="A64" s="6"/>
      <c r="B64" s="6"/>
      <c r="C64" s="6"/>
      <c r="D64" s="6"/>
      <c r="E64" s="6"/>
      <c r="F64" s="116"/>
      <c r="G64" s="114"/>
      <c r="H64" s="116"/>
    </row>
    <row r="65" spans="1:8" ht="15.75" x14ac:dyDescent="0.25">
      <c r="A65" s="6"/>
      <c r="B65" s="6"/>
      <c r="C65" s="6"/>
      <c r="D65" s="6"/>
      <c r="E65" s="6"/>
      <c r="F65" s="115"/>
      <c r="G65" s="114"/>
      <c r="H65" s="115"/>
    </row>
    <row r="66" spans="1:8" ht="15.75" x14ac:dyDescent="0.25">
      <c r="A66" s="6"/>
      <c r="B66" s="6"/>
      <c r="C66" s="6"/>
      <c r="D66" s="6"/>
      <c r="E66" s="6"/>
      <c r="F66" s="116"/>
      <c r="G66" s="117"/>
      <c r="H66" s="116"/>
    </row>
    <row r="67" spans="1:8" ht="15.75" x14ac:dyDescent="0.25">
      <c r="A67" s="6"/>
      <c r="B67" s="6"/>
      <c r="C67" s="6"/>
      <c r="D67" s="6"/>
      <c r="E67" s="6"/>
      <c r="F67" s="115"/>
      <c r="G67" s="117"/>
      <c r="H67" s="115"/>
    </row>
    <row r="68" spans="1:8" ht="15.75" x14ac:dyDescent="0.25">
      <c r="A68" s="6"/>
      <c r="B68" s="6"/>
      <c r="C68" s="6"/>
      <c r="D68" s="6"/>
      <c r="E68" s="6"/>
      <c r="F68" s="116"/>
      <c r="G68" s="117"/>
      <c r="H68" s="116"/>
    </row>
    <row r="69" spans="1:8" ht="15.75" x14ac:dyDescent="0.25">
      <c r="A69" s="6"/>
      <c r="B69" s="6"/>
      <c r="C69" s="6"/>
      <c r="D69" s="6"/>
      <c r="E69" s="6"/>
      <c r="F69" s="115"/>
      <c r="G69" s="117"/>
      <c r="H69" s="115"/>
    </row>
  </sheetData>
  <autoFilter ref="A1:H55" xr:uid="{AC7BD368-F32E-4A9C-A5CF-CD3C0735C879}"/>
  <conditionalFormatting sqref="B58:F59">
    <cfRule type="containsBlanks" priority="1" stopIfTrue="1">
      <formula>LEN(TRIM(B58))=0</formula>
    </cfRule>
  </conditionalFormatting>
  <dataValidations count="1">
    <dataValidation showInputMessage="1" sqref="B8:B9 A14:B15 A11:B12 A16:A42 B40:B41 A7:A10 A13 B32:B38 B58:B59 B17:B18 B23:B24 A55 B20:B21 A43:B54 A2:B6 B26:B30" xr:uid="{2D0E6C68-5DDE-4E92-A090-A68B179132E8}"/>
  </dataValidations>
  <pageMargins left="0.7" right="0.7" top="0.75" bottom="0.75" header="0.3" footer="0.3"/>
  <pageSetup paperSize="9" orientation="portrait" r:id="rId1"/>
  <headerFooter>
    <oddFooter>&amp;R&amp;1#&amp;"Arial"&amp;10&amp;K000000Confidential C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AB77B018-BCDB-4B92-91C0-8A0C23A22F2A}">
            <xm:f>$F58=TABLES!#REF!</xm:f>
            <x14:dxf>
              <font>
                <color theme="1" tint="0.499984740745262"/>
              </font>
              <fill>
                <patternFill patternType="solid">
                  <bgColor theme="1" tint="0.499984740745262"/>
                </patternFill>
              </fill>
            </x14:dxf>
          </x14:cfRule>
          <x14:cfRule type="expression" priority="3" id="{EA48329A-3716-468A-98CB-DC2AFA39DF6F}">
            <xm:f>$E58=TABLES!$B$2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4" id="{71CA6852-DAB9-42A0-855C-683046E17A86}">
            <xm:f>$E58=TABLES!$B$3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5" id="{283DDE10-F548-40F8-819B-5116EF3E0243}">
            <xm:f>$E58=TABLES!$B$4</xm:f>
            <x14:dxf>
              <fill>
                <patternFill>
                  <bgColor theme="2" tint="-0.24994659260841701"/>
                </patternFill>
              </fill>
            </x14:dxf>
          </x14:cfRule>
          <x14:cfRule type="expression" priority="6" id="{6696C764-F4B5-43D1-97EE-5AC9DAB5D108}">
            <xm:f>$E58=TABLES!$B$5</xm:f>
            <x14:dxf>
              <fill>
                <patternFill>
                  <bgColor rgb="FFFFE593"/>
                </patternFill>
              </fill>
            </x14:dxf>
          </x14:cfRule>
          <x14:cfRule type="expression" priority="7" id="{BF356E61-7462-46CC-818B-E181185709CD}">
            <xm:f>$E58=TABLES!$B$6</xm:f>
            <x14:dxf>
              <fill>
                <patternFill>
                  <bgColor theme="6" tint="0.59996337778862885"/>
                </patternFill>
              </fill>
            </x14:dxf>
          </x14:cfRule>
          <xm:sqref>E58:F59 B58:C59</xm:sqref>
        </x14:conditionalFormatting>
        <x14:conditionalFormatting xmlns:xm="http://schemas.microsoft.com/office/excel/2006/main">
          <x14:cfRule type="expression" priority="8" stopIfTrue="1" id="{22183F69-0005-4ABB-B52D-55C6CDFE99D9}">
            <xm:f>$F58=TABLES!#REF!</xm:f>
            <x14:dxf>
              <font>
                <color theme="1" tint="0.499984740745262"/>
              </font>
              <fill>
                <patternFill patternType="solid">
                  <bgColor theme="1" tint="0.499984740745262"/>
                </patternFill>
              </fill>
            </x14:dxf>
          </x14:cfRule>
          <x14:cfRule type="expression" priority="9" id="{E8BD9902-A79B-4D63-AA55-56981BC7B084}">
            <xm:f>$E58=TABLES!$B$2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10" id="{ABBFE31D-CA87-44AB-8ABC-8A312A9A94B7}">
            <xm:f>$E58=TABLES!$B$3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1" id="{96D1F354-92E9-4E08-89F7-8DDBF0B1BC48}">
            <xm:f>$E58=TABLES!$B$4</xm:f>
            <x14:dxf>
              <fill>
                <patternFill>
                  <bgColor theme="2" tint="-0.24994659260841701"/>
                </patternFill>
              </fill>
            </x14:dxf>
          </x14:cfRule>
          <x14:cfRule type="expression" priority="12" id="{FB2E0A00-EAD4-45F5-9284-233E892B3410}">
            <xm:f>$E58=TABLES!$B$5</xm:f>
            <x14:dxf>
              <fill>
                <patternFill>
                  <bgColor rgb="FFFFE593"/>
                </patternFill>
              </fill>
            </x14:dxf>
          </x14:cfRule>
          <x14:cfRule type="expression" priority="13" id="{7254683A-FD05-4DDE-BFDD-BB6E199C05AD}">
            <xm:f>$E58=TABLES!$B$6</xm:f>
            <x14:dxf>
              <fill>
                <patternFill>
                  <bgColor theme="6" tint="0.59996337778862885"/>
                </patternFill>
              </fill>
            </x14:dxf>
          </x14:cfRule>
          <xm:sqref>D58:D59</xm:sqref>
        </x14:conditionalFormatting>
        <x14:conditionalFormatting xmlns:xm="http://schemas.microsoft.com/office/excel/2006/main">
          <x14:cfRule type="expression" priority="14" stopIfTrue="1" id="{FD9894A6-B463-45F9-9505-AB6702554557}">
            <xm:f>$A54=TABLES!#REF!</xm:f>
            <x14:dxf>
              <font>
                <color theme="1" tint="0.499984740745262"/>
              </font>
              <fill>
                <patternFill patternType="solid">
                  <bgColor theme="1" tint="0.499984740745262"/>
                </patternFill>
              </fill>
            </x14:dxf>
          </x14:cfRule>
          <x14:cfRule type="expression" priority="15" id="{EE1B7A2B-536D-4334-B3F5-D7E22C0BA266}">
            <xm:f>$E58=TABLES!$B$2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16" id="{B8432A2C-9F9E-4243-9E7B-4D5DDC658E5F}">
            <xm:f>$E58=TABLES!$B$3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7" id="{69DE1101-AAE9-4E61-8BDD-D3EA133410E1}">
            <xm:f>$E58=TABLES!$B$4</xm:f>
            <x14:dxf>
              <fill>
                <patternFill>
                  <bgColor theme="2" tint="-0.24994659260841701"/>
                </patternFill>
              </fill>
            </x14:dxf>
          </x14:cfRule>
          <x14:cfRule type="expression" priority="18" id="{407D1E04-D9B6-48C7-985D-40A85AD1D895}">
            <xm:f>$E58=TABLES!$B$5</xm:f>
            <x14:dxf>
              <fill>
                <patternFill>
                  <bgColor rgb="FFFFE593"/>
                </patternFill>
              </fill>
            </x14:dxf>
          </x14:cfRule>
          <x14:cfRule type="expression" priority="19" id="{5CE55E8D-0E09-45B3-9974-585D1FC1F354}">
            <xm:f>$E58=TABLES!$B$6</xm:f>
            <x14:dxf>
              <fill>
                <patternFill>
                  <bgColor theme="6" tint="0.59996337778862885"/>
                </patternFill>
              </fill>
            </x14:dxf>
          </x14:cfRule>
          <xm:sqref>B58:F58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35369246-5BB0-4BE0-BACF-95B84E1FDD1D}">
          <x14:formula1>
            <xm:f>TABLES!$B$2:$B$7</xm:f>
          </x14:formula1>
          <xm:sqref>E58:E59 D63:D69 E2:E54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8AF74-5676-4716-A10A-BD19762B2B15}">
  <sheetPr>
    <tabColor rgb="FF00B050"/>
    <pageSetUpPr fitToPage="1"/>
  </sheetPr>
  <dimension ref="A1:AA216"/>
  <sheetViews>
    <sheetView showGridLines="0" showZeros="0" tabSelected="1" zoomScaleNormal="100" zoomScalePageLayoutView="70" workbookViewId="0">
      <selection activeCell="B3" sqref="B3:D3"/>
    </sheetView>
  </sheetViews>
  <sheetFormatPr baseColWidth="10" defaultColWidth="11.42578125" defaultRowHeight="15.75" x14ac:dyDescent="0.25"/>
  <cols>
    <col min="1" max="1" width="35.7109375" style="66" customWidth="1"/>
    <col min="2" max="2" width="3.140625" style="66" customWidth="1"/>
    <col min="3" max="3" width="27.42578125" style="66" customWidth="1"/>
    <col min="4" max="4" width="3.140625" style="66" customWidth="1"/>
    <col min="5" max="5" width="23.5703125" style="66" customWidth="1"/>
    <col min="6" max="6" width="37.140625" style="66" bestFit="1" customWidth="1"/>
    <col min="7" max="7" width="21.85546875" style="66" bestFit="1" customWidth="1"/>
    <col min="8" max="9" width="12.28515625" style="179" customWidth="1"/>
    <col min="10" max="10" width="12.28515625" style="180" customWidth="1"/>
    <col min="11" max="11" width="11.42578125" style="160"/>
    <col min="12" max="12" width="7" style="160" customWidth="1"/>
    <col min="13" max="27" width="11.42578125" style="160"/>
    <col min="28" max="16384" width="11.42578125" style="66"/>
  </cols>
  <sheetData>
    <row r="1" spans="1:27" s="121" customFormat="1" ht="45" customHeight="1" x14ac:dyDescent="0.25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20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121" customFormat="1" ht="21" x14ac:dyDescent="0.25">
      <c r="A2" s="122"/>
      <c r="B2" s="123"/>
      <c r="C2" s="123"/>
      <c r="D2" s="123"/>
      <c r="E2" s="123"/>
      <c r="F2" s="123"/>
      <c r="G2" s="124"/>
      <c r="H2" s="125"/>
      <c r="I2" s="125"/>
      <c r="J2" s="12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121" customFormat="1" ht="36.75" customHeight="1" x14ac:dyDescent="0.25">
      <c r="A3" s="127" t="s">
        <v>87</v>
      </c>
      <c r="B3" s="128"/>
      <c r="C3" s="128"/>
      <c r="D3" s="129"/>
      <c r="E3" s="127" t="s">
        <v>88</v>
      </c>
      <c r="F3" s="130"/>
      <c r="G3" s="131"/>
      <c r="H3" s="132"/>
      <c r="I3" s="125"/>
      <c r="J3" s="12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121" customFormat="1" ht="11.25" customHeight="1" x14ac:dyDescent="0.25">
      <c r="A4" s="133"/>
      <c r="B4" s="123"/>
      <c r="C4" s="123"/>
      <c r="D4" s="123"/>
      <c r="E4" s="123"/>
      <c r="F4" s="123"/>
      <c r="G4" s="124"/>
      <c r="H4" s="125"/>
      <c r="I4" s="125"/>
      <c r="J4" s="134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s="121" customFormat="1" ht="36.75" customHeight="1" x14ac:dyDescent="0.25">
      <c r="A5" s="127" t="s">
        <v>89</v>
      </c>
      <c r="B5" s="135"/>
      <c r="C5" s="136" t="s">
        <v>8</v>
      </c>
      <c r="D5" s="124"/>
      <c r="E5" s="127" t="s">
        <v>90</v>
      </c>
      <c r="F5" s="137"/>
      <c r="G5" s="129"/>
      <c r="H5" s="125"/>
      <c r="I5" s="125"/>
      <c r="J5" s="134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s="121" customFormat="1" ht="21" x14ac:dyDescent="0.25">
      <c r="A6" s="138"/>
      <c r="B6" s="124"/>
      <c r="C6" s="139"/>
      <c r="D6" s="124"/>
      <c r="E6" s="140"/>
      <c r="F6" s="140"/>
      <c r="G6" s="140"/>
      <c r="H6" s="140"/>
      <c r="I6" s="125"/>
      <c r="J6" s="134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s="121" customFormat="1" ht="82.5" customHeight="1" x14ac:dyDescent="0.25">
      <c r="A7" s="141" t="s">
        <v>91</v>
      </c>
      <c r="B7" s="142"/>
      <c r="C7" s="142"/>
      <c r="D7" s="142"/>
      <c r="E7" s="142"/>
      <c r="F7" s="142"/>
      <c r="G7" s="142"/>
      <c r="H7" s="142"/>
      <c r="I7" s="142"/>
      <c r="J7" s="143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s="121" customFormat="1" ht="21.75" thickBot="1" x14ac:dyDescent="0.3">
      <c r="A8" s="122"/>
      <c r="B8" s="123"/>
      <c r="C8" s="123"/>
      <c r="D8" s="123"/>
      <c r="E8" s="123"/>
      <c r="F8" s="123"/>
      <c r="G8" s="124"/>
      <c r="H8" s="125"/>
      <c r="I8" s="125"/>
      <c r="J8" s="134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s="121" customFormat="1" ht="19.5" thickBot="1" x14ac:dyDescent="0.3">
      <c r="A9" s="144" t="s">
        <v>92</v>
      </c>
      <c r="B9" s="145"/>
      <c r="C9" s="146" t="s">
        <v>26</v>
      </c>
      <c r="D9" s="147"/>
      <c r="E9" s="146" t="s">
        <v>27</v>
      </c>
      <c r="F9" s="147"/>
      <c r="G9" s="148" t="s">
        <v>29</v>
      </c>
      <c r="H9" s="149" t="s">
        <v>93</v>
      </c>
      <c r="I9" s="150" t="s">
        <v>94</v>
      </c>
      <c r="J9" s="151" t="s">
        <v>95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s="121" customFormat="1" ht="21.75" hidden="1" thickBot="1" x14ac:dyDescent="0.3">
      <c r="A10" s="122"/>
      <c r="B10" s="123"/>
      <c r="C10" s="123"/>
      <c r="D10" s="123"/>
      <c r="E10" s="123"/>
      <c r="F10" s="123"/>
      <c r="G10" s="124"/>
      <c r="H10" s="125"/>
      <c r="I10" s="125"/>
      <c r="J10" s="13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16.5" thickBot="1" x14ac:dyDescent="0.3">
      <c r="A11" s="152" t="s">
        <v>1</v>
      </c>
      <c r="B11" s="153"/>
      <c r="C11" s="154" t="str">
        <f t="shared" ref="C11:C20" ca="1" si="0">IFERROR(INDEX(NIV_A,ROW()-10,3),"")</f>
        <v/>
      </c>
      <c r="D11" s="155"/>
      <c r="E11" s="156" t="str">
        <f t="shared" ref="E11:E20" ca="1" si="1">IFERROR(INDEX(NIV_A,ROW()-10,4),"")</f>
        <v/>
      </c>
      <c r="F11" s="156"/>
      <c r="G11" s="157" t="str">
        <f t="shared" ref="G11:G20" ca="1" si="2">IFERROR(INDEX(NIV_A,ROW()-10,6),"")</f>
        <v/>
      </c>
      <c r="H11" s="155" t="str">
        <f t="shared" ref="H11:H20" ca="1" si="3">IF(E11="","",IF(MID($C$5,1,3)="Oui",INDEX(NIV_A,ROW()-10,8),IF(MID($C$5,1,3)="Non",INDEX(NIV_A,ROW()-10,7),"ADH ?")))</f>
        <v/>
      </c>
      <c r="I11" s="158"/>
      <c r="J11" s="159" t="str">
        <f ca="1">IFERROR(H11*I11,"")</f>
        <v/>
      </c>
    </row>
    <row r="12" spans="1:27" x14ac:dyDescent="0.25">
      <c r="A12" s="161"/>
      <c r="B12" s="155"/>
      <c r="C12" s="154" t="str">
        <f t="shared" ca="1" si="0"/>
        <v/>
      </c>
      <c r="D12" s="155"/>
      <c r="E12" s="156" t="str">
        <f t="shared" ca="1" si="1"/>
        <v/>
      </c>
      <c r="F12" s="156"/>
      <c r="G12" s="157" t="str">
        <f t="shared" ca="1" si="2"/>
        <v/>
      </c>
      <c r="H12" s="155" t="str">
        <f t="shared" ref="H12:H19" ca="1" si="4">IF(E12="","",IF(MID($C$5,1,3)="Oui",INDEX(NIV_A,ROW()-10,8),IF(MID($C$5,1,3)="Non",INDEX(NIV_A,ROW()-10,7),"ADH ?")))</f>
        <v/>
      </c>
      <c r="I12" s="158"/>
      <c r="J12" s="159" t="str">
        <f t="shared" ref="J12:J31" ca="1" si="5">IFERROR(H12*I12,"")</f>
        <v/>
      </c>
    </row>
    <row r="13" spans="1:27" x14ac:dyDescent="0.25">
      <c r="A13" s="161"/>
      <c r="B13" s="155"/>
      <c r="C13" s="154" t="str">
        <f t="shared" ca="1" si="0"/>
        <v/>
      </c>
      <c r="D13" s="155"/>
      <c r="E13" s="156" t="str">
        <f t="shared" ca="1" si="1"/>
        <v/>
      </c>
      <c r="F13" s="156"/>
      <c r="G13" s="157" t="str">
        <f t="shared" ca="1" si="2"/>
        <v/>
      </c>
      <c r="H13" s="155" t="str">
        <f t="shared" ca="1" si="4"/>
        <v/>
      </c>
      <c r="I13" s="158"/>
      <c r="J13" s="159" t="str">
        <f t="shared" ca="1" si="5"/>
        <v/>
      </c>
    </row>
    <row r="14" spans="1:27" x14ac:dyDescent="0.25">
      <c r="A14" s="161"/>
      <c r="B14" s="155"/>
      <c r="C14" s="154" t="str">
        <f t="shared" ca="1" si="0"/>
        <v/>
      </c>
      <c r="D14" s="155"/>
      <c r="E14" s="156" t="str">
        <f t="shared" ca="1" si="1"/>
        <v/>
      </c>
      <c r="F14" s="156"/>
      <c r="G14" s="157" t="str">
        <f t="shared" ca="1" si="2"/>
        <v/>
      </c>
      <c r="H14" s="155" t="str">
        <f t="shared" ca="1" si="4"/>
        <v/>
      </c>
      <c r="I14" s="158"/>
      <c r="J14" s="159" t="str">
        <f t="shared" ca="1" si="5"/>
        <v/>
      </c>
    </row>
    <row r="15" spans="1:27" x14ac:dyDescent="0.25">
      <c r="A15" s="161"/>
      <c r="B15" s="155"/>
      <c r="C15" s="154" t="str">
        <f t="shared" ca="1" si="0"/>
        <v/>
      </c>
      <c r="D15" s="155"/>
      <c r="E15" s="156" t="str">
        <f t="shared" ca="1" si="1"/>
        <v/>
      </c>
      <c r="F15" s="156"/>
      <c r="G15" s="157" t="str">
        <f t="shared" ca="1" si="2"/>
        <v/>
      </c>
      <c r="H15" s="155" t="str">
        <f t="shared" ca="1" si="4"/>
        <v/>
      </c>
      <c r="I15" s="158"/>
      <c r="J15" s="159" t="str">
        <f t="shared" ca="1" si="5"/>
        <v/>
      </c>
    </row>
    <row r="16" spans="1:27" x14ac:dyDescent="0.25">
      <c r="A16" s="161"/>
      <c r="B16" s="155"/>
      <c r="C16" s="154" t="str">
        <f t="shared" ca="1" si="0"/>
        <v/>
      </c>
      <c r="D16" s="155"/>
      <c r="E16" s="156" t="str">
        <f t="shared" ca="1" si="1"/>
        <v/>
      </c>
      <c r="F16" s="156"/>
      <c r="G16" s="157" t="str">
        <f t="shared" ca="1" si="2"/>
        <v/>
      </c>
      <c r="H16" s="155" t="str">
        <f t="shared" ca="1" si="4"/>
        <v/>
      </c>
      <c r="I16" s="158"/>
      <c r="J16" s="159" t="str">
        <f t="shared" ca="1" si="5"/>
        <v/>
      </c>
    </row>
    <row r="17" spans="1:27" x14ac:dyDescent="0.25">
      <c r="A17" s="161"/>
      <c r="B17" s="155"/>
      <c r="C17" s="154" t="str">
        <f t="shared" ca="1" si="0"/>
        <v/>
      </c>
      <c r="D17" s="155"/>
      <c r="E17" s="156" t="str">
        <f t="shared" ca="1" si="1"/>
        <v/>
      </c>
      <c r="F17" s="156"/>
      <c r="G17" s="157" t="str">
        <f t="shared" ca="1" si="2"/>
        <v/>
      </c>
      <c r="H17" s="155" t="str">
        <f t="shared" ca="1" si="4"/>
        <v/>
      </c>
      <c r="I17" s="158"/>
      <c r="J17" s="159" t="str">
        <f t="shared" ca="1" si="5"/>
        <v/>
      </c>
    </row>
    <row r="18" spans="1:27" x14ac:dyDescent="0.25">
      <c r="A18" s="161"/>
      <c r="B18" s="155"/>
      <c r="C18" s="154" t="str">
        <f t="shared" ca="1" si="0"/>
        <v/>
      </c>
      <c r="D18" s="155"/>
      <c r="E18" s="156" t="str">
        <f t="shared" ca="1" si="1"/>
        <v/>
      </c>
      <c r="F18" s="156"/>
      <c r="G18" s="157" t="str">
        <f t="shared" ca="1" si="2"/>
        <v/>
      </c>
      <c r="H18" s="155" t="str">
        <f t="shared" ca="1" si="4"/>
        <v/>
      </c>
      <c r="I18" s="158"/>
      <c r="J18" s="159" t="str">
        <f t="shared" ca="1" si="5"/>
        <v/>
      </c>
    </row>
    <row r="19" spans="1:27" x14ac:dyDescent="0.25">
      <c r="A19" s="161"/>
      <c r="B19" s="155"/>
      <c r="C19" s="154" t="str">
        <f t="shared" ca="1" si="0"/>
        <v/>
      </c>
      <c r="D19" s="155"/>
      <c r="E19" s="156" t="str">
        <f t="shared" ca="1" si="1"/>
        <v/>
      </c>
      <c r="F19" s="156"/>
      <c r="G19" s="157" t="str">
        <f t="shared" ca="1" si="2"/>
        <v/>
      </c>
      <c r="H19" s="155" t="str">
        <f t="shared" ca="1" si="4"/>
        <v/>
      </c>
      <c r="I19" s="158"/>
      <c r="J19" s="159" t="str">
        <f t="shared" ca="1" si="5"/>
        <v/>
      </c>
    </row>
    <row r="20" spans="1:27" x14ac:dyDescent="0.25">
      <c r="A20" s="162"/>
      <c r="B20" s="163"/>
      <c r="C20" s="164" t="str">
        <f t="shared" ca="1" si="0"/>
        <v/>
      </c>
      <c r="D20" s="163"/>
      <c r="E20" s="165" t="str">
        <f t="shared" ca="1" si="1"/>
        <v/>
      </c>
      <c r="F20" s="165"/>
      <c r="G20" s="166" t="str">
        <f t="shared" ca="1" si="2"/>
        <v/>
      </c>
      <c r="H20" s="163" t="str">
        <f t="shared" ca="1" si="3"/>
        <v/>
      </c>
      <c r="I20" s="167"/>
      <c r="J20" s="168" t="str">
        <f t="shared" ca="1" si="5"/>
        <v/>
      </c>
    </row>
    <row r="21" spans="1:27" s="175" customFormat="1" ht="16.5" thickBot="1" x14ac:dyDescent="0.3">
      <c r="A21" s="169"/>
      <c r="B21" s="170"/>
      <c r="C21" s="171"/>
      <c r="D21" s="170"/>
      <c r="E21" s="170"/>
      <c r="F21" s="170"/>
      <c r="G21" s="172"/>
      <c r="H21" s="173"/>
      <c r="I21" s="173"/>
      <c r="J21" s="174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</row>
    <row r="22" spans="1:27" ht="16.5" thickBot="1" x14ac:dyDescent="0.3">
      <c r="A22" s="152" t="s">
        <v>1</v>
      </c>
      <c r="B22" s="176"/>
      <c r="C22" s="154" t="str">
        <f t="shared" ref="C22:C30" ca="1" si="6">IFERROR(INDEX(NIV_B,ROW()-21,3),"")</f>
        <v/>
      </c>
      <c r="D22" s="155"/>
      <c r="E22" s="156" t="str">
        <f t="shared" ref="E22:E30" ca="1" si="7">IFERROR(INDEX(NIV_B,ROW()-21,4),"")</f>
        <v/>
      </c>
      <c r="F22" s="156"/>
      <c r="G22" s="157" t="str">
        <f t="shared" ref="G22:G30" ca="1" si="8">IFERROR(INDEX(NIV_B,ROW()-21,6),"")</f>
        <v/>
      </c>
      <c r="H22" s="155" t="str">
        <f t="shared" ref="H22:H30" ca="1" si="9">IF(E22="","",IF(MID($C$5,1,3)="Oui",INDEX(NIV_B,ROW()-21,8),IF(MID($C$5,1,3)="Non",INDEX(NIV_B,ROW()-21,7),"ADH ?")))</f>
        <v/>
      </c>
      <c r="I22" s="158"/>
      <c r="J22" s="159" t="str">
        <f t="shared" ca="1" si="5"/>
        <v/>
      </c>
    </row>
    <row r="23" spans="1:27" x14ac:dyDescent="0.25">
      <c r="A23" s="161"/>
      <c r="B23" s="155"/>
      <c r="C23" s="154" t="str">
        <f t="shared" ca="1" si="6"/>
        <v/>
      </c>
      <c r="D23" s="155"/>
      <c r="E23" s="156" t="str">
        <f t="shared" ca="1" si="7"/>
        <v/>
      </c>
      <c r="F23" s="156"/>
      <c r="G23" s="157" t="str">
        <f t="shared" ca="1" si="8"/>
        <v/>
      </c>
      <c r="H23" s="155" t="str">
        <f t="shared" ca="1" si="9"/>
        <v/>
      </c>
      <c r="I23" s="158"/>
      <c r="J23" s="159" t="str">
        <f t="shared" ca="1" si="5"/>
        <v/>
      </c>
    </row>
    <row r="24" spans="1:27" x14ac:dyDescent="0.25">
      <c r="A24" s="161"/>
      <c r="B24" s="155"/>
      <c r="C24" s="154" t="str">
        <f t="shared" ca="1" si="6"/>
        <v/>
      </c>
      <c r="D24" s="155"/>
      <c r="E24" s="156" t="str">
        <f t="shared" ca="1" si="7"/>
        <v/>
      </c>
      <c r="F24" s="156"/>
      <c r="G24" s="157" t="str">
        <f t="shared" ca="1" si="8"/>
        <v/>
      </c>
      <c r="H24" s="155" t="str">
        <f t="shared" ca="1" si="9"/>
        <v/>
      </c>
      <c r="I24" s="158"/>
      <c r="J24" s="159" t="str">
        <f t="shared" ca="1" si="5"/>
        <v/>
      </c>
    </row>
    <row r="25" spans="1:27" x14ac:dyDescent="0.25">
      <c r="A25" s="161"/>
      <c r="B25" s="155"/>
      <c r="C25" s="154" t="str">
        <f t="shared" ca="1" si="6"/>
        <v/>
      </c>
      <c r="D25" s="155"/>
      <c r="E25" s="156" t="str">
        <f t="shared" ca="1" si="7"/>
        <v/>
      </c>
      <c r="F25" s="156"/>
      <c r="G25" s="157" t="str">
        <f t="shared" ca="1" si="8"/>
        <v/>
      </c>
      <c r="H25" s="155" t="str">
        <f t="shared" ca="1" si="9"/>
        <v/>
      </c>
      <c r="I25" s="158"/>
      <c r="J25" s="159" t="str">
        <f t="shared" ca="1" si="5"/>
        <v/>
      </c>
    </row>
    <row r="26" spans="1:27" x14ac:dyDescent="0.25">
      <c r="A26" s="161"/>
      <c r="B26" s="155"/>
      <c r="C26" s="154" t="str">
        <f t="shared" ca="1" si="6"/>
        <v/>
      </c>
      <c r="D26" s="155"/>
      <c r="E26" s="156" t="str">
        <f t="shared" ca="1" si="7"/>
        <v/>
      </c>
      <c r="F26" s="156"/>
      <c r="G26" s="157" t="str">
        <f t="shared" ca="1" si="8"/>
        <v/>
      </c>
      <c r="H26" s="155" t="str">
        <f t="shared" ca="1" si="9"/>
        <v/>
      </c>
      <c r="I26" s="158"/>
      <c r="J26" s="159" t="str">
        <f t="shared" ca="1" si="5"/>
        <v/>
      </c>
    </row>
    <row r="27" spans="1:27" x14ac:dyDescent="0.25">
      <c r="A27" s="161"/>
      <c r="B27" s="155"/>
      <c r="C27" s="154" t="str">
        <f t="shared" ca="1" si="6"/>
        <v/>
      </c>
      <c r="D27" s="155"/>
      <c r="E27" s="156" t="str">
        <f t="shared" ca="1" si="7"/>
        <v/>
      </c>
      <c r="F27" s="156"/>
      <c r="G27" s="157" t="str">
        <f t="shared" ca="1" si="8"/>
        <v/>
      </c>
      <c r="H27" s="155" t="str">
        <f t="shared" ca="1" si="9"/>
        <v/>
      </c>
      <c r="I27" s="158"/>
      <c r="J27" s="159" t="str">
        <f t="shared" ca="1" si="5"/>
        <v/>
      </c>
    </row>
    <row r="28" spans="1:27" x14ac:dyDescent="0.25">
      <c r="A28" s="161"/>
      <c r="B28" s="155"/>
      <c r="C28" s="154" t="str">
        <f t="shared" ca="1" si="6"/>
        <v/>
      </c>
      <c r="D28" s="155"/>
      <c r="E28" s="156" t="str">
        <f t="shared" ca="1" si="7"/>
        <v/>
      </c>
      <c r="F28" s="156"/>
      <c r="G28" s="157" t="str">
        <f t="shared" ca="1" si="8"/>
        <v/>
      </c>
      <c r="H28" s="155" t="str">
        <f t="shared" ca="1" si="9"/>
        <v/>
      </c>
      <c r="I28" s="158"/>
      <c r="J28" s="159" t="str">
        <f t="shared" ca="1" si="5"/>
        <v/>
      </c>
    </row>
    <row r="29" spans="1:27" x14ac:dyDescent="0.25">
      <c r="A29" s="161"/>
      <c r="B29" s="155"/>
      <c r="C29" s="154" t="str">
        <f t="shared" ca="1" si="6"/>
        <v/>
      </c>
      <c r="D29" s="155"/>
      <c r="E29" s="156" t="str">
        <f t="shared" ca="1" si="7"/>
        <v/>
      </c>
      <c r="F29" s="156"/>
      <c r="G29" s="157" t="str">
        <f t="shared" ca="1" si="8"/>
        <v/>
      </c>
      <c r="H29" s="155" t="str">
        <f t="shared" ca="1" si="9"/>
        <v/>
      </c>
      <c r="I29" s="158"/>
      <c r="J29" s="159" t="str">
        <f t="shared" ca="1" si="5"/>
        <v/>
      </c>
    </row>
    <row r="30" spans="1:27" x14ac:dyDescent="0.25">
      <c r="A30" s="161"/>
      <c r="B30" s="155"/>
      <c r="C30" s="154" t="str">
        <f t="shared" ca="1" si="6"/>
        <v/>
      </c>
      <c r="D30" s="155"/>
      <c r="E30" s="156" t="str">
        <f t="shared" ca="1" si="7"/>
        <v/>
      </c>
      <c r="F30" s="156"/>
      <c r="G30" s="157" t="str">
        <f t="shared" ca="1" si="8"/>
        <v/>
      </c>
      <c r="H30" s="155" t="str">
        <f t="shared" ca="1" si="9"/>
        <v/>
      </c>
      <c r="I30" s="158"/>
      <c r="J30" s="159" t="str">
        <f t="shared" ca="1" si="5"/>
        <v/>
      </c>
    </row>
    <row r="31" spans="1:27" x14ac:dyDescent="0.25">
      <c r="A31" s="162"/>
      <c r="B31" s="163"/>
      <c r="C31" s="164" t="str">
        <f t="shared" ref="C31" ca="1" si="10">IFERROR(INDEX(NIV_B,ROW()-19,3),"")</f>
        <v/>
      </c>
      <c r="D31" s="163"/>
      <c r="E31" s="165" t="str">
        <f t="shared" ref="E31" ca="1" si="11">IFERROR(INDEX(NIV_B,ROW()-19,4),"")</f>
        <v/>
      </c>
      <c r="F31" s="165"/>
      <c r="G31" s="166" t="str">
        <f t="shared" ref="G31" ca="1" si="12">IFERROR(INDEX(NIV_B,ROW()-19,6),"")</f>
        <v/>
      </c>
      <c r="H31" s="163" t="str">
        <f t="shared" ref="H31" ca="1" si="13">IF(E31="","",IF(MID($C$5,1,3)="Oui",INDEX(NIV_B,ROW()-19,8),IF(MID($C$5,1,3)="Non",INDEX(NIV_B,ROW()-19,7),"ADH ?")))</f>
        <v/>
      </c>
      <c r="I31" s="167"/>
      <c r="J31" s="168" t="str">
        <f t="shared" ca="1" si="5"/>
        <v/>
      </c>
    </row>
    <row r="32" spans="1:27" s="175" customFormat="1" ht="16.5" thickBot="1" x14ac:dyDescent="0.3">
      <c r="A32" s="169"/>
      <c r="B32" s="170"/>
      <c r="C32" s="171"/>
      <c r="D32" s="170"/>
      <c r="E32" s="170"/>
      <c r="F32" s="170"/>
      <c r="G32" s="172"/>
      <c r="H32" s="173"/>
      <c r="I32" s="173"/>
      <c r="J32" s="174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</row>
    <row r="33" spans="1:27" ht="16.5" thickBot="1" x14ac:dyDescent="0.3">
      <c r="A33" s="152" t="s">
        <v>1</v>
      </c>
      <c r="B33" s="176"/>
      <c r="C33" s="154" t="str">
        <f t="shared" ref="C33:C41" ca="1" si="14">IFERROR(INDEX(NIV_C,ROW()-32,3),"")</f>
        <v/>
      </c>
      <c r="D33" s="155"/>
      <c r="E33" s="156" t="str">
        <f t="shared" ref="E33:E41" ca="1" si="15">IFERROR(INDEX(NIV_C,ROW()-32,4),"")</f>
        <v/>
      </c>
      <c r="F33" s="156"/>
      <c r="G33" s="157" t="str">
        <f t="shared" ref="G33:G41" ca="1" si="16">IFERROR(INDEX(NIV_C,ROW()-32,6),"")</f>
        <v/>
      </c>
      <c r="H33" s="155" t="str">
        <f t="shared" ref="H33:H41" ca="1" si="17">IF(E33="","",IF(MID($C$5,1,3)="Oui",INDEX(NIV_C,ROW()-32,8),IF(MID($C$5,1,3)="Non",INDEX(NIV_C,ROW()-32,7),"ADH ?")))</f>
        <v/>
      </c>
      <c r="I33" s="158"/>
      <c r="J33" s="159" t="str">
        <f ca="1">IFERROR(H33*I33,"")</f>
        <v/>
      </c>
    </row>
    <row r="34" spans="1:27" ht="15.75" customHeight="1" x14ac:dyDescent="0.25">
      <c r="A34" s="161"/>
      <c r="B34" s="155"/>
      <c r="C34" s="154" t="str">
        <f t="shared" ca="1" si="14"/>
        <v/>
      </c>
      <c r="D34" s="155"/>
      <c r="E34" s="156" t="str">
        <f t="shared" ca="1" si="15"/>
        <v/>
      </c>
      <c r="F34" s="156"/>
      <c r="G34" s="157" t="str">
        <f t="shared" ca="1" si="16"/>
        <v/>
      </c>
      <c r="H34" s="155" t="str">
        <f t="shared" ca="1" si="17"/>
        <v/>
      </c>
      <c r="I34" s="158"/>
      <c r="J34" s="159" t="str">
        <f t="shared" ref="J34:J42" ca="1" si="18">IFERROR(H34*I34,"")</f>
        <v/>
      </c>
    </row>
    <row r="35" spans="1:27" ht="15.75" customHeight="1" x14ac:dyDescent="0.25">
      <c r="A35" s="161"/>
      <c r="B35" s="155"/>
      <c r="C35" s="154" t="str">
        <f t="shared" ca="1" si="14"/>
        <v/>
      </c>
      <c r="D35" s="155"/>
      <c r="E35" s="156" t="str">
        <f t="shared" ca="1" si="15"/>
        <v/>
      </c>
      <c r="F35" s="156"/>
      <c r="G35" s="157" t="str">
        <f t="shared" ca="1" si="16"/>
        <v/>
      </c>
      <c r="H35" s="155" t="str">
        <f t="shared" ca="1" si="17"/>
        <v/>
      </c>
      <c r="I35" s="158"/>
      <c r="J35" s="159" t="str">
        <f t="shared" ca="1" si="18"/>
        <v/>
      </c>
    </row>
    <row r="36" spans="1:27" x14ac:dyDescent="0.25">
      <c r="A36" s="161"/>
      <c r="B36" s="155"/>
      <c r="C36" s="154" t="str">
        <f t="shared" ca="1" si="14"/>
        <v/>
      </c>
      <c r="D36" s="155"/>
      <c r="E36" s="156" t="str">
        <f t="shared" ca="1" si="15"/>
        <v/>
      </c>
      <c r="F36" s="156"/>
      <c r="G36" s="157" t="str">
        <f t="shared" ca="1" si="16"/>
        <v/>
      </c>
      <c r="H36" s="155" t="str">
        <f t="shared" ca="1" si="17"/>
        <v/>
      </c>
      <c r="I36" s="158"/>
      <c r="J36" s="159" t="str">
        <f t="shared" ca="1" si="18"/>
        <v/>
      </c>
    </row>
    <row r="37" spans="1:27" x14ac:dyDescent="0.25">
      <c r="A37" s="161"/>
      <c r="B37" s="155"/>
      <c r="C37" s="154" t="str">
        <f t="shared" ca="1" si="14"/>
        <v/>
      </c>
      <c r="D37" s="155"/>
      <c r="E37" s="156" t="str">
        <f t="shared" ca="1" si="15"/>
        <v/>
      </c>
      <c r="F37" s="156"/>
      <c r="G37" s="157" t="str">
        <f t="shared" ca="1" si="16"/>
        <v/>
      </c>
      <c r="H37" s="155" t="str">
        <f t="shared" ca="1" si="17"/>
        <v/>
      </c>
      <c r="I37" s="158"/>
      <c r="J37" s="159" t="str">
        <f t="shared" ca="1" si="18"/>
        <v/>
      </c>
    </row>
    <row r="38" spans="1:27" x14ac:dyDescent="0.25">
      <c r="A38" s="161"/>
      <c r="B38" s="155"/>
      <c r="C38" s="154" t="str">
        <f t="shared" ca="1" si="14"/>
        <v/>
      </c>
      <c r="D38" s="155"/>
      <c r="E38" s="156" t="str">
        <f t="shared" ca="1" si="15"/>
        <v/>
      </c>
      <c r="F38" s="156"/>
      <c r="G38" s="157" t="str">
        <f t="shared" ca="1" si="16"/>
        <v/>
      </c>
      <c r="H38" s="155" t="str">
        <f t="shared" ca="1" si="17"/>
        <v/>
      </c>
      <c r="I38" s="158"/>
      <c r="J38" s="159" t="str">
        <f t="shared" ca="1" si="18"/>
        <v/>
      </c>
    </row>
    <row r="39" spans="1:27" x14ac:dyDescent="0.25">
      <c r="A39" s="161"/>
      <c r="B39" s="155"/>
      <c r="C39" s="154" t="str">
        <f t="shared" ca="1" si="14"/>
        <v/>
      </c>
      <c r="D39" s="155"/>
      <c r="E39" s="156" t="str">
        <f t="shared" ca="1" si="15"/>
        <v/>
      </c>
      <c r="F39" s="156"/>
      <c r="G39" s="157" t="str">
        <f t="shared" ca="1" si="16"/>
        <v/>
      </c>
      <c r="H39" s="155" t="str">
        <f t="shared" ca="1" si="17"/>
        <v/>
      </c>
      <c r="I39" s="158"/>
      <c r="J39" s="159" t="str">
        <f t="shared" ca="1" si="18"/>
        <v/>
      </c>
    </row>
    <row r="40" spans="1:27" x14ac:dyDescent="0.25">
      <c r="A40" s="161"/>
      <c r="B40" s="155"/>
      <c r="C40" s="154" t="str">
        <f t="shared" ca="1" si="14"/>
        <v/>
      </c>
      <c r="D40" s="155"/>
      <c r="E40" s="156" t="str">
        <f t="shared" ca="1" si="15"/>
        <v/>
      </c>
      <c r="F40" s="156"/>
      <c r="G40" s="157" t="str">
        <f t="shared" ca="1" si="16"/>
        <v/>
      </c>
      <c r="H40" s="155" t="str">
        <f t="shared" ca="1" si="17"/>
        <v/>
      </c>
      <c r="I40" s="158"/>
      <c r="J40" s="159" t="str">
        <f t="shared" ca="1" si="18"/>
        <v/>
      </c>
    </row>
    <row r="41" spans="1:27" x14ac:dyDescent="0.25">
      <c r="A41" s="161"/>
      <c r="B41" s="155"/>
      <c r="C41" s="154" t="str">
        <f t="shared" ca="1" si="14"/>
        <v/>
      </c>
      <c r="D41" s="155"/>
      <c r="E41" s="156" t="str">
        <f t="shared" ca="1" si="15"/>
        <v/>
      </c>
      <c r="F41" s="156"/>
      <c r="G41" s="157" t="str">
        <f t="shared" ca="1" si="16"/>
        <v/>
      </c>
      <c r="H41" s="155" t="str">
        <f t="shared" ca="1" si="17"/>
        <v/>
      </c>
      <c r="I41" s="158"/>
      <c r="J41" s="159" t="str">
        <f t="shared" ca="1" si="18"/>
        <v/>
      </c>
    </row>
    <row r="42" spans="1:27" x14ac:dyDescent="0.25">
      <c r="A42" s="162"/>
      <c r="B42" s="163"/>
      <c r="C42" s="164" t="str">
        <f t="shared" ref="C42" ca="1" si="19">IFERROR(INDEX(NIV_C,ROW()-28,3),"")</f>
        <v/>
      </c>
      <c r="D42" s="163"/>
      <c r="E42" s="165" t="str">
        <f t="shared" ref="E42" ca="1" si="20">IFERROR(INDEX(NIV_C,ROW()-28,4),"")</f>
        <v/>
      </c>
      <c r="F42" s="165"/>
      <c r="G42" s="166" t="str">
        <f t="shared" ref="G42" ca="1" si="21">IFERROR(INDEX(NIV_C,ROW()-28,6),"")</f>
        <v/>
      </c>
      <c r="H42" s="163" t="str">
        <f t="shared" ref="H42" ca="1" si="22">IF(E42="","",IF(MID($C$5,1,3)="Oui",INDEX(NIV_C,ROW()-28,8),IF(MID($C$5,1,3)="Non",INDEX(NIV_C,ROW()-28,7),"ADH ?")))</f>
        <v/>
      </c>
      <c r="I42" s="167"/>
      <c r="J42" s="168" t="str">
        <f t="shared" ca="1" si="18"/>
        <v/>
      </c>
    </row>
    <row r="43" spans="1:27" s="175" customFormat="1" ht="16.5" thickBot="1" x14ac:dyDescent="0.3">
      <c r="A43" s="169"/>
      <c r="B43" s="170"/>
      <c r="C43" s="171"/>
      <c r="D43" s="170"/>
      <c r="E43" s="170"/>
      <c r="F43" s="170"/>
      <c r="G43" s="172"/>
      <c r="H43" s="173"/>
      <c r="I43" s="173"/>
      <c r="J43" s="174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</row>
    <row r="44" spans="1:27" ht="16.5" thickBot="1" x14ac:dyDescent="0.3">
      <c r="A44" s="152" t="s">
        <v>1</v>
      </c>
      <c r="B44" s="176"/>
      <c r="C44" s="154" t="str">
        <f t="shared" ref="C44:C52" ca="1" si="23">IFERROR(INDEX(NIV_D,ROW()-43,3),"")</f>
        <v/>
      </c>
      <c r="D44" s="155"/>
      <c r="E44" s="156" t="str">
        <f t="shared" ref="E44:E52" ca="1" si="24">IFERROR(INDEX(NIV_D,ROW()-43,4),"")</f>
        <v/>
      </c>
      <c r="F44" s="156"/>
      <c r="G44" s="157" t="str">
        <f t="shared" ref="G44:G52" ca="1" si="25">IFERROR(INDEX(NIV_D,ROW()-43,6),"")</f>
        <v/>
      </c>
      <c r="H44" s="155" t="str">
        <f t="shared" ref="H44:H52" ca="1" si="26">IF(E44="","",IF(MID($C$5,1,3)="Oui",INDEX(NIV_D,ROW()-43,8),IF(MID($C$5,1,3)="Non",INDEX(NIV_D,ROW()-43,7),"ADH ?")))</f>
        <v/>
      </c>
      <c r="I44" s="158"/>
      <c r="J44" s="159" t="str">
        <f ca="1">IFERROR(H44*I44,"")</f>
        <v/>
      </c>
    </row>
    <row r="45" spans="1:27" ht="15.75" customHeight="1" x14ac:dyDescent="0.25">
      <c r="A45" s="161"/>
      <c r="B45" s="155"/>
      <c r="C45" s="154" t="str">
        <f t="shared" ca="1" si="23"/>
        <v/>
      </c>
      <c r="D45" s="155"/>
      <c r="E45" s="156" t="str">
        <f t="shared" ca="1" si="24"/>
        <v/>
      </c>
      <c r="F45" s="156"/>
      <c r="G45" s="157" t="str">
        <f t="shared" ca="1" si="25"/>
        <v/>
      </c>
      <c r="H45" s="155" t="str">
        <f t="shared" ca="1" si="26"/>
        <v/>
      </c>
      <c r="I45" s="158"/>
      <c r="J45" s="159" t="str">
        <f t="shared" ref="J45:J52" ca="1" si="27">IFERROR(H45*I45,"")</f>
        <v/>
      </c>
    </row>
    <row r="46" spans="1:27" ht="15.75" customHeight="1" x14ac:dyDescent="0.25">
      <c r="A46" s="161"/>
      <c r="B46" s="155"/>
      <c r="C46" s="154" t="str">
        <f t="shared" ca="1" si="23"/>
        <v/>
      </c>
      <c r="D46" s="155"/>
      <c r="E46" s="156" t="str">
        <f t="shared" ca="1" si="24"/>
        <v/>
      </c>
      <c r="F46" s="156"/>
      <c r="G46" s="157" t="str">
        <f t="shared" ca="1" si="25"/>
        <v/>
      </c>
      <c r="H46" s="155" t="str">
        <f t="shared" ca="1" si="26"/>
        <v/>
      </c>
      <c r="I46" s="158"/>
      <c r="J46" s="159" t="str">
        <f t="shared" ca="1" si="27"/>
        <v/>
      </c>
    </row>
    <row r="47" spans="1:27" ht="15.75" customHeight="1" x14ac:dyDescent="0.25">
      <c r="A47" s="161"/>
      <c r="B47" s="155"/>
      <c r="C47" s="154" t="str">
        <f t="shared" ca="1" si="23"/>
        <v/>
      </c>
      <c r="D47" s="155"/>
      <c r="E47" s="156" t="str">
        <f t="shared" ca="1" si="24"/>
        <v/>
      </c>
      <c r="F47" s="156"/>
      <c r="G47" s="157" t="str">
        <f t="shared" ca="1" si="25"/>
        <v/>
      </c>
      <c r="H47" s="155" t="str">
        <f t="shared" ca="1" si="26"/>
        <v/>
      </c>
      <c r="I47" s="158"/>
      <c r="J47" s="159" t="str">
        <f t="shared" ca="1" si="27"/>
        <v/>
      </c>
    </row>
    <row r="48" spans="1:27" ht="15.75" customHeight="1" x14ac:dyDescent="0.25">
      <c r="A48" s="161"/>
      <c r="B48" s="155"/>
      <c r="C48" s="154" t="str">
        <f t="shared" ca="1" si="23"/>
        <v/>
      </c>
      <c r="D48" s="155"/>
      <c r="E48" s="156" t="str">
        <f t="shared" ca="1" si="24"/>
        <v/>
      </c>
      <c r="F48" s="156"/>
      <c r="G48" s="157" t="str">
        <f t="shared" ca="1" si="25"/>
        <v/>
      </c>
      <c r="H48" s="155" t="str">
        <f t="shared" ca="1" si="26"/>
        <v/>
      </c>
      <c r="I48" s="158"/>
      <c r="J48" s="159" t="str">
        <f t="shared" ca="1" si="27"/>
        <v/>
      </c>
    </row>
    <row r="49" spans="1:27" x14ac:dyDescent="0.25">
      <c r="A49" s="161"/>
      <c r="B49" s="155"/>
      <c r="C49" s="154" t="str">
        <f t="shared" ca="1" si="23"/>
        <v/>
      </c>
      <c r="D49" s="155"/>
      <c r="E49" s="156" t="str">
        <f t="shared" ca="1" si="24"/>
        <v/>
      </c>
      <c r="F49" s="156"/>
      <c r="G49" s="157" t="str">
        <f t="shared" ca="1" si="25"/>
        <v/>
      </c>
      <c r="H49" s="155" t="str">
        <f t="shared" ca="1" si="26"/>
        <v/>
      </c>
      <c r="I49" s="158"/>
      <c r="J49" s="159" t="str">
        <f t="shared" ca="1" si="27"/>
        <v/>
      </c>
    </row>
    <row r="50" spans="1:27" x14ac:dyDescent="0.25">
      <c r="A50" s="161"/>
      <c r="B50" s="155"/>
      <c r="C50" s="154" t="str">
        <f t="shared" ca="1" si="23"/>
        <v/>
      </c>
      <c r="D50" s="155"/>
      <c r="E50" s="156" t="str">
        <f t="shared" ca="1" si="24"/>
        <v/>
      </c>
      <c r="F50" s="156"/>
      <c r="G50" s="157" t="str">
        <f t="shared" ca="1" si="25"/>
        <v/>
      </c>
      <c r="H50" s="155" t="str">
        <f t="shared" ca="1" si="26"/>
        <v/>
      </c>
      <c r="I50" s="158"/>
      <c r="J50" s="159" t="str">
        <f t="shared" ca="1" si="27"/>
        <v/>
      </c>
    </row>
    <row r="51" spans="1:27" x14ac:dyDescent="0.25">
      <c r="A51" s="161"/>
      <c r="B51" s="155"/>
      <c r="C51" s="154" t="str">
        <f t="shared" ca="1" si="23"/>
        <v/>
      </c>
      <c r="D51" s="155"/>
      <c r="E51" s="156" t="str">
        <f t="shared" ca="1" si="24"/>
        <v/>
      </c>
      <c r="F51" s="156"/>
      <c r="G51" s="157" t="str">
        <f t="shared" ca="1" si="25"/>
        <v/>
      </c>
      <c r="H51" s="155" t="str">
        <f t="shared" ca="1" si="26"/>
        <v/>
      </c>
      <c r="I51" s="158"/>
      <c r="J51" s="159" t="str">
        <f t="shared" ca="1" si="27"/>
        <v/>
      </c>
    </row>
    <row r="52" spans="1:27" x14ac:dyDescent="0.25">
      <c r="A52" s="161"/>
      <c r="B52" s="155"/>
      <c r="C52" s="154" t="str">
        <f t="shared" ca="1" si="23"/>
        <v/>
      </c>
      <c r="D52" s="155"/>
      <c r="E52" s="156" t="str">
        <f t="shared" ca="1" si="24"/>
        <v/>
      </c>
      <c r="F52" s="156"/>
      <c r="G52" s="157" t="str">
        <f t="shared" ca="1" si="25"/>
        <v/>
      </c>
      <c r="H52" s="155" t="str">
        <f t="shared" ca="1" si="26"/>
        <v/>
      </c>
      <c r="I52" s="158"/>
      <c r="J52" s="159" t="str">
        <f t="shared" ca="1" si="27"/>
        <v/>
      </c>
    </row>
    <row r="53" spans="1:27" ht="16.5" thickBot="1" x14ac:dyDescent="0.3">
      <c r="A53" s="162"/>
      <c r="B53" s="163"/>
      <c r="C53" s="154"/>
      <c r="D53" s="155"/>
      <c r="E53" s="156"/>
      <c r="F53" s="156"/>
      <c r="G53" s="157"/>
      <c r="H53" s="155"/>
      <c r="I53" s="167"/>
      <c r="J53" s="168"/>
    </row>
    <row r="54" spans="1:27" ht="16.5" hidden="1" thickBot="1" x14ac:dyDescent="0.3">
      <c r="A54" s="161"/>
      <c r="B54" s="155"/>
      <c r="C54" s="154"/>
      <c r="D54" s="155"/>
      <c r="E54" s="154"/>
      <c r="F54" s="154"/>
      <c r="G54" s="157"/>
      <c r="H54" s="155"/>
      <c r="I54" s="132"/>
      <c r="J54" s="159"/>
    </row>
    <row r="55" spans="1:27" ht="16.5" hidden="1" thickBot="1" x14ac:dyDescent="0.3">
      <c r="A55" s="161"/>
      <c r="B55" s="155"/>
      <c r="C55" s="154"/>
      <c r="D55" s="155"/>
      <c r="E55" s="154"/>
      <c r="F55" s="154"/>
      <c r="G55" s="157"/>
      <c r="H55" s="155"/>
      <c r="I55" s="132"/>
      <c r="J55" s="159"/>
    </row>
    <row r="56" spans="1:27" ht="16.5" hidden="1" thickBot="1" x14ac:dyDescent="0.3">
      <c r="A56" s="161"/>
      <c r="B56" s="155"/>
      <c r="C56" s="154"/>
      <c r="D56" s="155"/>
      <c r="E56" s="154"/>
      <c r="F56" s="154"/>
      <c r="G56" s="157"/>
      <c r="H56" s="155"/>
      <c r="I56" s="132"/>
      <c r="J56" s="159"/>
    </row>
    <row r="57" spans="1:27" ht="16.5" hidden="1" thickBot="1" x14ac:dyDescent="0.3">
      <c r="A57" s="161"/>
      <c r="B57" s="155"/>
      <c r="C57" s="154"/>
      <c r="D57" s="155"/>
      <c r="E57" s="154"/>
      <c r="F57" s="154"/>
      <c r="G57" s="157"/>
      <c r="H57" s="155"/>
      <c r="I57" s="132"/>
      <c r="J57" s="159"/>
    </row>
    <row r="58" spans="1:27" ht="16.5" hidden="1" thickBot="1" x14ac:dyDescent="0.3">
      <c r="A58" s="161"/>
      <c r="B58" s="155"/>
      <c r="C58" s="154"/>
      <c r="D58" s="155"/>
      <c r="E58" s="154"/>
      <c r="F58" s="154"/>
      <c r="G58" s="157"/>
      <c r="H58" s="155"/>
      <c r="I58" s="132"/>
      <c r="J58" s="159"/>
    </row>
    <row r="59" spans="1:27" ht="16.5" hidden="1" thickBot="1" x14ac:dyDescent="0.3">
      <c r="A59" s="161"/>
      <c r="B59" s="155"/>
      <c r="C59" s="154"/>
      <c r="D59" s="155"/>
      <c r="E59" s="154"/>
      <c r="F59" s="154"/>
      <c r="G59" s="157"/>
      <c r="H59" s="155"/>
      <c r="I59" s="132"/>
      <c r="J59" s="159"/>
    </row>
    <row r="60" spans="1:27" ht="16.5" hidden="1" thickBot="1" x14ac:dyDescent="0.3">
      <c r="A60" s="161"/>
      <c r="B60" s="155"/>
      <c r="C60" s="154"/>
      <c r="D60" s="155"/>
      <c r="E60" s="154"/>
      <c r="F60" s="154"/>
      <c r="G60" s="157"/>
      <c r="H60" s="155"/>
      <c r="I60" s="132"/>
      <c r="J60" s="159"/>
    </row>
    <row r="61" spans="1:27" ht="16.5" hidden="1" thickBot="1" x14ac:dyDescent="0.3">
      <c r="A61" s="161"/>
      <c r="B61" s="155"/>
      <c r="C61" s="154"/>
      <c r="D61" s="155"/>
      <c r="E61" s="154"/>
      <c r="F61" s="154"/>
      <c r="G61" s="157"/>
      <c r="H61" s="155"/>
      <c r="I61" s="132"/>
      <c r="J61" s="159"/>
    </row>
    <row r="62" spans="1:27" ht="16.5" hidden="1" thickBot="1" x14ac:dyDescent="0.3">
      <c r="A62" s="161"/>
      <c r="B62" s="155"/>
      <c r="C62" s="154"/>
      <c r="D62" s="155"/>
      <c r="E62" s="155"/>
      <c r="F62" s="155"/>
      <c r="G62" s="177"/>
      <c r="H62" s="132"/>
      <c r="I62" s="132"/>
      <c r="J62" s="178"/>
    </row>
    <row r="63" spans="1:27" ht="16.5" hidden="1" thickBot="1" x14ac:dyDescent="0.3">
      <c r="A63" s="161"/>
      <c r="B63" s="155"/>
      <c r="C63" s="155"/>
      <c r="D63" s="155"/>
      <c r="E63" s="155"/>
      <c r="F63" s="155"/>
    </row>
    <row r="64" spans="1:27" s="177" customFormat="1" ht="3.6" customHeight="1" thickBot="1" x14ac:dyDescent="0.3">
      <c r="A64" s="181"/>
      <c r="B64" s="182"/>
      <c r="C64" s="182"/>
      <c r="D64" s="182"/>
      <c r="E64" s="182"/>
      <c r="F64" s="182"/>
      <c r="G64" s="182"/>
      <c r="H64" s="183"/>
      <c r="I64" s="183"/>
      <c r="J64" s="184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</row>
    <row r="65" spans="1:27" ht="16.5" thickBot="1" x14ac:dyDescent="0.3">
      <c r="A65" s="186" t="s">
        <v>96</v>
      </c>
      <c r="B65" s="177"/>
      <c r="C65" s="177"/>
      <c r="D65" s="177"/>
      <c r="E65" s="177"/>
      <c r="F65" s="177"/>
      <c r="G65" s="187" t="s">
        <v>97</v>
      </c>
      <c r="H65" s="188"/>
      <c r="I65" s="189">
        <f>SUM(I11:I63)</f>
        <v>0</v>
      </c>
      <c r="J65" s="190">
        <f ca="1">SUM(J11:J63)</f>
        <v>0</v>
      </c>
    </row>
    <row r="66" spans="1:27" s="177" customFormat="1" ht="4.9000000000000004" customHeight="1" thickBot="1" x14ac:dyDescent="0.3">
      <c r="A66" s="191"/>
      <c r="G66" s="181"/>
      <c r="H66" s="183"/>
      <c r="I66" s="183"/>
      <c r="J66" s="184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</row>
    <row r="67" spans="1:27" ht="21.75" customHeight="1" thickBot="1" x14ac:dyDescent="0.3">
      <c r="A67" s="192" t="s">
        <v>98</v>
      </c>
      <c r="B67" s="193"/>
      <c r="C67" s="193"/>
      <c r="D67" s="193"/>
      <c r="E67" s="194"/>
      <c r="F67" s="195"/>
      <c r="G67" s="196" t="s">
        <v>99</v>
      </c>
      <c r="H67" s="132"/>
      <c r="I67" s="132"/>
      <c r="J67" s="197" t="str">
        <f>IF(MID($C$5,1,3)="OUI",$D$87,IF($C$5="?","?","-"))</f>
        <v>?</v>
      </c>
    </row>
    <row r="68" spans="1:27" s="177" customFormat="1" ht="4.9000000000000004" customHeight="1" thickBot="1" x14ac:dyDescent="0.3">
      <c r="A68" s="191"/>
      <c r="G68" s="181"/>
      <c r="H68" s="183"/>
      <c r="I68" s="183"/>
      <c r="J68" s="184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</row>
    <row r="69" spans="1:27" ht="21.75" thickBot="1" x14ac:dyDescent="0.3">
      <c r="A69" s="191"/>
      <c r="B69" s="177"/>
      <c r="C69" s="192" t="s">
        <v>100</v>
      </c>
      <c r="D69" s="198"/>
      <c r="E69" s="199"/>
      <c r="F69" s="177"/>
      <c r="G69" s="196" t="s">
        <v>101</v>
      </c>
      <c r="H69" s="132"/>
      <c r="I69" s="132" t="str">
        <f>IF(C5="OUI Payée","Payée",IF(C5="OUI Non payée","A payer",""))</f>
        <v/>
      </c>
      <c r="J69" s="200" t="str">
        <f>IF($C$5="?","?",IF(MID($C$5,5,1)="à",$D$86,0))</f>
        <v>?</v>
      </c>
    </row>
    <row r="70" spans="1:27" ht="4.9000000000000004" customHeight="1" thickBot="1" x14ac:dyDescent="0.3">
      <c r="A70" s="191"/>
      <c r="B70" s="177"/>
      <c r="C70" s="177"/>
      <c r="D70" s="177"/>
      <c r="E70" s="177"/>
      <c r="F70" s="177"/>
      <c r="G70" s="181"/>
      <c r="H70" s="183"/>
      <c r="I70" s="183"/>
      <c r="J70" s="184"/>
    </row>
    <row r="71" spans="1:27" ht="21.6" customHeight="1" thickBot="1" x14ac:dyDescent="0.3">
      <c r="A71" s="201"/>
      <c r="B71" s="177"/>
      <c r="C71" s="177"/>
      <c r="D71" s="177"/>
      <c r="E71" s="177"/>
      <c r="F71" s="177"/>
      <c r="G71" s="202" t="s">
        <v>102</v>
      </c>
      <c r="H71" s="203"/>
      <c r="I71" s="203"/>
      <c r="J71" s="204" t="str">
        <f ca="1">IFERROR(J69+J65,"")</f>
        <v/>
      </c>
    </row>
    <row r="72" spans="1:27" ht="21" x14ac:dyDescent="0.25">
      <c r="A72" s="205" t="s">
        <v>103</v>
      </c>
      <c r="B72" s="177"/>
      <c r="C72" s="177"/>
      <c r="D72" s="177"/>
      <c r="E72" s="177"/>
      <c r="F72" s="206" t="s">
        <v>104</v>
      </c>
    </row>
    <row r="73" spans="1:27" ht="9.75" customHeight="1" x14ac:dyDescent="0.25">
      <c r="A73" s="205"/>
      <c r="B73" s="177"/>
      <c r="C73" s="177"/>
      <c r="D73" s="207"/>
      <c r="E73" s="207"/>
      <c r="F73" s="207"/>
      <c r="G73" s="208"/>
      <c r="H73" s="132"/>
      <c r="I73" s="132"/>
      <c r="J73" s="209"/>
    </row>
    <row r="74" spans="1:27" s="210" customFormat="1" ht="21" x14ac:dyDescent="0.35">
      <c r="A74" s="205" t="s">
        <v>105</v>
      </c>
      <c r="B74" s="208"/>
      <c r="C74" s="208"/>
      <c r="F74" s="211" t="str">
        <f>IF(B67="Virement bancaire","Nos coordonnées bancaires","")</f>
        <v/>
      </c>
      <c r="G74" s="212"/>
      <c r="H74" s="213"/>
      <c r="I74" s="213"/>
      <c r="J74" s="214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  <c r="Z74" s="215"/>
      <c r="AA74" s="215"/>
    </row>
    <row r="75" spans="1:27" ht="21" x14ac:dyDescent="0.25">
      <c r="A75" s="216" t="str">
        <f>IF(B67="Chèque à l'ordre de l'APEC","Chèque à l'ordre de l'APEC envoyé à: M. Denis FARCY, 8 sentier des Allains, 92190 MEUDON.","")</f>
        <v/>
      </c>
      <c r="B75" s="177"/>
      <c r="C75" s="177"/>
      <c r="D75" s="177"/>
      <c r="E75" s="177"/>
      <c r="F75" s="177"/>
      <c r="G75" s="177"/>
      <c r="H75" s="132"/>
      <c r="I75" s="132"/>
      <c r="J75" s="209"/>
    </row>
    <row r="76" spans="1:27" ht="9.75" customHeight="1" x14ac:dyDescent="0.25">
      <c r="A76" s="217"/>
      <c r="G76" s="177"/>
      <c r="H76" s="132"/>
      <c r="I76" s="132"/>
      <c r="J76" s="209"/>
    </row>
    <row r="77" spans="1:27" ht="21" x14ac:dyDescent="0.25">
      <c r="A77" s="205" t="s">
        <v>106</v>
      </c>
      <c r="B77" s="177"/>
      <c r="C77" s="177"/>
      <c r="D77" s="177"/>
      <c r="E77" s="177"/>
      <c r="F77" s="177"/>
      <c r="G77" s="177"/>
      <c r="H77" s="132"/>
      <c r="I77" s="132"/>
      <c r="J77" s="209"/>
    </row>
    <row r="78" spans="1:27" ht="21" x14ac:dyDescent="0.25">
      <c r="A78" s="205" t="s">
        <v>107</v>
      </c>
      <c r="B78" s="177"/>
      <c r="C78" s="177"/>
      <c r="D78" s="177"/>
      <c r="E78" s="177"/>
      <c r="F78" s="177"/>
      <c r="G78" s="177"/>
      <c r="H78" s="132"/>
      <c r="I78" s="132"/>
      <c r="J78" s="209"/>
    </row>
    <row r="79" spans="1:27" ht="21" customHeight="1" x14ac:dyDescent="0.25">
      <c r="A79" s="205"/>
      <c r="B79" s="177"/>
      <c r="C79" s="177"/>
      <c r="D79" s="177"/>
      <c r="E79" s="177"/>
      <c r="F79" s="177"/>
      <c r="G79" s="177"/>
      <c r="H79" s="132"/>
      <c r="I79" s="132"/>
      <c r="J79" s="209"/>
    </row>
    <row r="80" spans="1:27" ht="21" customHeight="1" x14ac:dyDescent="0.25">
      <c r="A80" s="205"/>
      <c r="B80" s="177"/>
      <c r="C80" s="177"/>
      <c r="D80" s="177"/>
      <c r="E80" s="177"/>
      <c r="F80" s="177"/>
      <c r="G80" s="177"/>
      <c r="H80" s="132"/>
      <c r="I80" s="132"/>
      <c r="J80" s="209"/>
    </row>
    <row r="81" spans="1:10" ht="21" x14ac:dyDescent="0.25">
      <c r="A81" s="218" t="s">
        <v>108</v>
      </c>
      <c r="B81" s="219"/>
      <c r="C81" s="219"/>
      <c r="D81" s="219"/>
      <c r="E81" s="219"/>
      <c r="F81" s="219"/>
      <c r="G81" s="219"/>
      <c r="H81" s="219"/>
      <c r="I81" s="219"/>
      <c r="J81" s="220"/>
    </row>
    <row r="82" spans="1:10" x14ac:dyDescent="0.25">
      <c r="A82" s="191"/>
      <c r="B82" s="177"/>
      <c r="C82" s="177"/>
      <c r="D82" s="177"/>
      <c r="E82" s="177"/>
      <c r="F82" s="177"/>
      <c r="G82" s="177"/>
      <c r="H82" s="132"/>
      <c r="I82" s="132"/>
      <c r="J82" s="209"/>
    </row>
    <row r="83" spans="1:10" ht="18.75" x14ac:dyDescent="0.25">
      <c r="A83" s="221" t="s">
        <v>109</v>
      </c>
      <c r="B83" s="222"/>
      <c r="C83" s="222"/>
      <c r="D83" s="222"/>
      <c r="E83" s="222"/>
      <c r="F83" s="222"/>
      <c r="G83" s="222"/>
      <c r="H83" s="222"/>
      <c r="I83" s="222"/>
      <c r="J83" s="223"/>
    </row>
    <row r="84" spans="1:10" s="160" customFormat="1" ht="12" customHeight="1" x14ac:dyDescent="0.25">
      <c r="A84" s="224"/>
      <c r="B84" s="225"/>
      <c r="C84" s="225"/>
      <c r="D84" s="225"/>
      <c r="E84" s="225"/>
      <c r="F84" s="225"/>
      <c r="G84" s="225"/>
      <c r="H84" s="226"/>
      <c r="I84" s="226"/>
      <c r="J84" s="233" t="s">
        <v>112</v>
      </c>
    </row>
    <row r="85" spans="1:10" x14ac:dyDescent="0.25">
      <c r="A85" s="160"/>
      <c r="B85" s="160"/>
      <c r="C85" s="160"/>
      <c r="D85" s="160"/>
      <c r="E85" s="160"/>
      <c r="F85" s="160"/>
      <c r="G85" s="160"/>
      <c r="H85" s="227"/>
      <c r="I85" s="227"/>
      <c r="J85" s="228"/>
    </row>
    <row r="86" spans="1:10" x14ac:dyDescent="0.25">
      <c r="A86" s="160"/>
      <c r="B86" s="160"/>
      <c r="C86" s="229" t="s">
        <v>110</v>
      </c>
      <c r="D86" s="230">
        <v>10</v>
      </c>
      <c r="E86" s="160"/>
      <c r="F86" s="160"/>
      <c r="G86" s="160"/>
      <c r="H86" s="227"/>
      <c r="I86" s="227"/>
      <c r="J86" s="228"/>
    </row>
    <row r="87" spans="1:10" x14ac:dyDescent="0.25">
      <c r="A87" s="160"/>
      <c r="B87" s="160"/>
      <c r="C87" s="231" t="s">
        <v>111</v>
      </c>
      <c r="D87" s="232">
        <v>0.15</v>
      </c>
      <c r="E87" s="160"/>
      <c r="F87" s="160"/>
      <c r="G87" s="160"/>
      <c r="H87" s="227"/>
      <c r="I87" s="227"/>
      <c r="J87" s="228"/>
    </row>
    <row r="88" spans="1:10" x14ac:dyDescent="0.25">
      <c r="A88" s="160"/>
      <c r="B88" s="160"/>
      <c r="C88" s="160"/>
      <c r="D88" s="160"/>
      <c r="E88" s="160"/>
      <c r="F88" s="160"/>
      <c r="G88" s="160"/>
      <c r="H88" s="227"/>
      <c r="I88" s="227"/>
      <c r="J88" s="228"/>
    </row>
    <row r="89" spans="1:10" x14ac:dyDescent="0.25">
      <c r="A89" s="160"/>
      <c r="B89" s="160"/>
      <c r="C89" s="160"/>
      <c r="D89" s="160"/>
      <c r="E89" s="160"/>
      <c r="F89" s="160"/>
      <c r="G89" s="160"/>
      <c r="H89" s="227"/>
      <c r="I89" s="227"/>
      <c r="J89" s="228"/>
    </row>
    <row r="90" spans="1:10" x14ac:dyDescent="0.25">
      <c r="A90" s="160"/>
      <c r="B90" s="160"/>
      <c r="C90" s="160"/>
      <c r="D90" s="160"/>
      <c r="E90" s="160"/>
      <c r="F90" s="160"/>
      <c r="G90" s="160"/>
      <c r="H90" s="227"/>
      <c r="I90" s="227"/>
      <c r="J90" s="228"/>
    </row>
    <row r="91" spans="1:10" x14ac:dyDescent="0.25">
      <c r="A91" s="160"/>
      <c r="B91" s="160"/>
      <c r="C91" s="160"/>
      <c r="D91" s="160"/>
      <c r="E91" s="160"/>
      <c r="F91" s="160"/>
      <c r="G91" s="160"/>
      <c r="H91" s="227"/>
      <c r="I91" s="227"/>
      <c r="J91" s="228"/>
    </row>
    <row r="92" spans="1:10" x14ac:dyDescent="0.25">
      <c r="A92" s="160"/>
      <c r="B92" s="160"/>
      <c r="C92" s="160"/>
      <c r="D92" s="160"/>
      <c r="E92" s="160"/>
      <c r="F92" s="160"/>
      <c r="G92" s="160"/>
      <c r="H92" s="227"/>
      <c r="I92" s="227"/>
      <c r="J92" s="228"/>
    </row>
    <row r="93" spans="1:10" x14ac:dyDescent="0.25">
      <c r="A93" s="160"/>
      <c r="B93" s="160"/>
      <c r="C93" s="160"/>
      <c r="D93" s="160"/>
      <c r="E93" s="160"/>
      <c r="F93" s="160"/>
      <c r="G93" s="160"/>
      <c r="H93" s="227"/>
      <c r="I93" s="227"/>
      <c r="J93" s="228"/>
    </row>
    <row r="94" spans="1:10" x14ac:dyDescent="0.25">
      <c r="A94" s="160"/>
      <c r="B94" s="160"/>
      <c r="C94" s="160"/>
      <c r="D94" s="160"/>
      <c r="E94" s="160"/>
      <c r="F94" s="160"/>
      <c r="G94" s="160"/>
      <c r="H94" s="227"/>
      <c r="I94" s="227"/>
      <c r="J94" s="228"/>
    </row>
    <row r="95" spans="1:10" x14ac:dyDescent="0.25">
      <c r="A95" s="160"/>
      <c r="B95" s="160"/>
      <c r="C95" s="160"/>
      <c r="D95" s="160"/>
      <c r="E95" s="160"/>
      <c r="F95" s="160"/>
      <c r="G95" s="160"/>
      <c r="H95" s="227"/>
      <c r="I95" s="227"/>
      <c r="J95" s="228"/>
    </row>
    <row r="96" spans="1:10" x14ac:dyDescent="0.25">
      <c r="A96" s="160"/>
      <c r="B96" s="160"/>
      <c r="C96" s="160"/>
      <c r="D96" s="160"/>
      <c r="E96" s="160"/>
      <c r="F96" s="160"/>
      <c r="G96" s="160"/>
      <c r="H96" s="227"/>
      <c r="I96" s="227"/>
      <c r="J96" s="228"/>
    </row>
    <row r="97" spans="1:10" x14ac:dyDescent="0.25">
      <c r="A97" s="160"/>
      <c r="B97" s="160"/>
      <c r="C97" s="160"/>
      <c r="D97" s="160"/>
      <c r="E97" s="160"/>
      <c r="F97" s="160"/>
      <c r="G97" s="160"/>
      <c r="H97" s="227"/>
      <c r="I97" s="227"/>
      <c r="J97" s="228"/>
    </row>
    <row r="98" spans="1:10" x14ac:dyDescent="0.25">
      <c r="A98" s="160"/>
      <c r="B98" s="160"/>
      <c r="C98" s="160"/>
      <c r="D98" s="160"/>
      <c r="E98" s="160"/>
      <c r="F98" s="160"/>
      <c r="G98" s="160"/>
      <c r="H98" s="227"/>
      <c r="I98" s="227"/>
      <c r="J98" s="228"/>
    </row>
    <row r="99" spans="1:10" x14ac:dyDescent="0.25">
      <c r="A99" s="160"/>
      <c r="B99" s="160"/>
      <c r="C99" s="160"/>
      <c r="D99" s="160"/>
      <c r="E99" s="160"/>
      <c r="F99" s="160"/>
      <c r="G99" s="160"/>
      <c r="H99" s="227"/>
      <c r="I99" s="227"/>
      <c r="J99" s="228"/>
    </row>
    <row r="100" spans="1:10" x14ac:dyDescent="0.25">
      <c r="A100" s="160"/>
      <c r="B100" s="160"/>
      <c r="C100" s="160"/>
      <c r="D100" s="160"/>
      <c r="E100" s="160"/>
      <c r="F100" s="160"/>
      <c r="G100" s="160"/>
      <c r="H100" s="227"/>
      <c r="I100" s="227"/>
      <c r="J100" s="228"/>
    </row>
    <row r="101" spans="1:10" x14ac:dyDescent="0.25">
      <c r="A101" s="160"/>
      <c r="B101" s="160"/>
      <c r="C101" s="160"/>
      <c r="D101" s="160"/>
      <c r="E101" s="160"/>
      <c r="F101" s="160"/>
      <c r="G101" s="160"/>
      <c r="H101" s="227"/>
      <c r="I101" s="227"/>
      <c r="J101" s="228"/>
    </row>
    <row r="102" spans="1:10" x14ac:dyDescent="0.25">
      <c r="A102" s="160"/>
      <c r="B102" s="160"/>
      <c r="C102" s="160"/>
      <c r="D102" s="160"/>
      <c r="E102" s="160"/>
      <c r="F102" s="160"/>
      <c r="G102" s="160"/>
      <c r="H102" s="227"/>
      <c r="I102" s="227"/>
      <c r="J102" s="228"/>
    </row>
    <row r="103" spans="1:10" x14ac:dyDescent="0.25">
      <c r="A103" s="160"/>
      <c r="B103" s="160"/>
      <c r="C103" s="160"/>
      <c r="D103" s="160"/>
      <c r="E103" s="160"/>
      <c r="F103" s="160"/>
      <c r="G103" s="160"/>
      <c r="H103" s="227"/>
      <c r="I103" s="227"/>
      <c r="J103" s="228"/>
    </row>
    <row r="104" spans="1:10" x14ac:dyDescent="0.25">
      <c r="A104" s="160"/>
      <c r="B104" s="160"/>
      <c r="C104" s="160"/>
      <c r="D104" s="160"/>
      <c r="E104" s="160"/>
      <c r="F104" s="160"/>
      <c r="G104" s="160"/>
      <c r="H104" s="227"/>
      <c r="I104" s="227"/>
      <c r="J104" s="228"/>
    </row>
    <row r="105" spans="1:10" x14ac:dyDescent="0.25">
      <c r="A105" s="160"/>
      <c r="B105" s="160"/>
      <c r="C105" s="160"/>
      <c r="D105" s="160"/>
      <c r="E105" s="160"/>
      <c r="F105" s="160"/>
      <c r="G105" s="160"/>
      <c r="H105" s="227"/>
      <c r="I105" s="227"/>
      <c r="J105" s="228"/>
    </row>
    <row r="106" spans="1:10" x14ac:dyDescent="0.25">
      <c r="A106" s="160"/>
      <c r="B106" s="160"/>
      <c r="C106" s="160"/>
      <c r="D106" s="160"/>
      <c r="E106" s="160"/>
      <c r="F106" s="160"/>
      <c r="G106" s="160"/>
      <c r="H106" s="227"/>
      <c r="I106" s="227"/>
      <c r="J106" s="228"/>
    </row>
    <row r="107" spans="1:10" x14ac:dyDescent="0.25">
      <c r="A107" s="160"/>
      <c r="B107" s="160"/>
      <c r="C107" s="160"/>
      <c r="D107" s="160"/>
      <c r="E107" s="160"/>
      <c r="F107" s="160"/>
      <c r="G107" s="160"/>
      <c r="H107" s="227"/>
      <c r="I107" s="227"/>
      <c r="J107" s="228"/>
    </row>
    <row r="108" spans="1:10" x14ac:dyDescent="0.25">
      <c r="A108" s="160"/>
      <c r="B108" s="160"/>
      <c r="C108" s="160"/>
      <c r="D108" s="160"/>
      <c r="E108" s="160"/>
      <c r="F108" s="160"/>
      <c r="G108" s="160"/>
      <c r="H108" s="227"/>
      <c r="I108" s="227"/>
      <c r="J108" s="228"/>
    </row>
    <row r="109" spans="1:10" x14ac:dyDescent="0.25">
      <c r="A109" s="160"/>
      <c r="B109" s="160"/>
      <c r="C109" s="160"/>
      <c r="D109" s="160"/>
      <c r="E109" s="160"/>
      <c r="F109" s="160"/>
      <c r="G109" s="160"/>
      <c r="H109" s="227"/>
      <c r="I109" s="227"/>
      <c r="J109" s="228"/>
    </row>
    <row r="110" spans="1:10" x14ac:dyDescent="0.25">
      <c r="A110" s="160"/>
      <c r="B110" s="160"/>
      <c r="C110" s="160"/>
      <c r="D110" s="160"/>
      <c r="E110" s="160"/>
      <c r="F110" s="160"/>
      <c r="G110" s="160"/>
      <c r="H110" s="227"/>
      <c r="I110" s="227"/>
      <c r="J110" s="228"/>
    </row>
    <row r="111" spans="1:10" x14ac:dyDescent="0.25">
      <c r="A111" s="160"/>
      <c r="B111" s="160"/>
      <c r="C111" s="160"/>
      <c r="D111" s="160"/>
      <c r="E111" s="160"/>
      <c r="F111" s="160"/>
      <c r="G111" s="160"/>
      <c r="H111" s="227"/>
      <c r="I111" s="227"/>
      <c r="J111" s="228"/>
    </row>
    <row r="112" spans="1:10" x14ac:dyDescent="0.25">
      <c r="A112" s="160"/>
      <c r="B112" s="160"/>
      <c r="C112" s="160"/>
      <c r="D112" s="160"/>
      <c r="E112" s="160"/>
      <c r="F112" s="160"/>
      <c r="G112" s="160"/>
      <c r="H112" s="227"/>
      <c r="I112" s="227"/>
      <c r="J112" s="228"/>
    </row>
    <row r="113" spans="1:10" x14ac:dyDescent="0.25">
      <c r="A113" s="160"/>
      <c r="B113" s="160"/>
      <c r="C113" s="160"/>
      <c r="D113" s="160"/>
      <c r="E113" s="160"/>
      <c r="F113" s="160"/>
      <c r="G113" s="160"/>
      <c r="H113" s="227"/>
      <c r="I113" s="227"/>
      <c r="J113" s="228"/>
    </row>
    <row r="114" spans="1:10" x14ac:dyDescent="0.25">
      <c r="A114" s="160"/>
      <c r="B114" s="160"/>
      <c r="C114" s="160"/>
      <c r="D114" s="160"/>
      <c r="E114" s="160"/>
      <c r="F114" s="160"/>
      <c r="G114" s="160"/>
      <c r="H114" s="227"/>
      <c r="I114" s="227"/>
      <c r="J114" s="228"/>
    </row>
    <row r="115" spans="1:10" x14ac:dyDescent="0.25">
      <c r="A115" s="160"/>
      <c r="B115" s="160"/>
      <c r="C115" s="160"/>
      <c r="D115" s="160"/>
      <c r="E115" s="160"/>
      <c r="F115" s="160"/>
      <c r="G115" s="160"/>
      <c r="H115" s="227"/>
      <c r="I115" s="227"/>
      <c r="J115" s="228"/>
    </row>
    <row r="116" spans="1:10" x14ac:dyDescent="0.25">
      <c r="A116" s="160"/>
      <c r="B116" s="160"/>
      <c r="C116" s="160"/>
      <c r="D116" s="160"/>
      <c r="E116" s="160"/>
      <c r="F116" s="160"/>
      <c r="G116" s="160"/>
      <c r="H116" s="227"/>
      <c r="I116" s="227"/>
      <c r="J116" s="228"/>
    </row>
    <row r="117" spans="1:10" x14ac:dyDescent="0.25">
      <c r="A117" s="160"/>
      <c r="B117" s="160"/>
      <c r="C117" s="160"/>
      <c r="D117" s="160"/>
      <c r="E117" s="160"/>
      <c r="F117" s="160"/>
      <c r="G117" s="160"/>
      <c r="H117" s="227"/>
      <c r="I117" s="227"/>
      <c r="J117" s="228"/>
    </row>
    <row r="118" spans="1:10" x14ac:dyDescent="0.25">
      <c r="A118" s="160"/>
      <c r="B118" s="160"/>
      <c r="C118" s="160"/>
      <c r="D118" s="160"/>
      <c r="E118" s="160"/>
      <c r="F118" s="160"/>
      <c r="G118" s="160"/>
      <c r="H118" s="227"/>
      <c r="I118" s="227"/>
      <c r="J118" s="228"/>
    </row>
    <row r="119" spans="1:10" x14ac:dyDescent="0.25">
      <c r="A119" s="160"/>
      <c r="B119" s="160"/>
      <c r="C119" s="160"/>
      <c r="D119" s="160"/>
      <c r="E119" s="160"/>
      <c r="F119" s="160"/>
      <c r="G119" s="160"/>
      <c r="H119" s="227"/>
      <c r="I119" s="227"/>
      <c r="J119" s="228"/>
    </row>
    <row r="120" spans="1:10" x14ac:dyDescent="0.25">
      <c r="A120" s="160"/>
      <c r="B120" s="160"/>
      <c r="C120" s="160"/>
      <c r="D120" s="160"/>
      <c r="E120" s="160"/>
      <c r="F120" s="160"/>
      <c r="G120" s="160"/>
      <c r="H120" s="227"/>
      <c r="I120" s="227"/>
      <c r="J120" s="228"/>
    </row>
    <row r="121" spans="1:10" x14ac:dyDescent="0.25">
      <c r="A121" s="160"/>
      <c r="B121" s="160"/>
      <c r="C121" s="160"/>
      <c r="D121" s="160"/>
      <c r="E121" s="160"/>
      <c r="F121" s="160"/>
      <c r="G121" s="160"/>
      <c r="H121" s="227"/>
      <c r="I121" s="227"/>
      <c r="J121" s="228"/>
    </row>
    <row r="122" spans="1:10" x14ac:dyDescent="0.25">
      <c r="A122" s="160"/>
      <c r="B122" s="160"/>
      <c r="C122" s="160"/>
      <c r="D122" s="160"/>
      <c r="E122" s="160"/>
      <c r="F122" s="160"/>
      <c r="G122" s="160"/>
      <c r="H122" s="227"/>
      <c r="I122" s="227"/>
      <c r="J122" s="228"/>
    </row>
    <row r="123" spans="1:10" x14ac:dyDescent="0.25">
      <c r="A123" s="160"/>
      <c r="B123" s="160"/>
      <c r="C123" s="160"/>
      <c r="D123" s="160"/>
      <c r="E123" s="160"/>
      <c r="F123" s="160"/>
      <c r="G123" s="160"/>
      <c r="H123" s="227"/>
      <c r="I123" s="227"/>
      <c r="J123" s="228"/>
    </row>
    <row r="124" spans="1:10" x14ac:dyDescent="0.25">
      <c r="A124" s="160"/>
      <c r="B124" s="160"/>
      <c r="C124" s="160"/>
      <c r="D124" s="160"/>
      <c r="E124" s="160"/>
      <c r="F124" s="160"/>
      <c r="G124" s="160"/>
      <c r="H124" s="227"/>
      <c r="I124" s="227"/>
      <c r="J124" s="228"/>
    </row>
    <row r="125" spans="1:10" x14ac:dyDescent="0.25">
      <c r="A125" s="160"/>
      <c r="B125" s="160"/>
      <c r="C125" s="160"/>
      <c r="D125" s="160"/>
      <c r="E125" s="160"/>
      <c r="F125" s="160"/>
      <c r="G125" s="160"/>
      <c r="H125" s="227"/>
      <c r="I125" s="227"/>
      <c r="J125" s="228"/>
    </row>
    <row r="126" spans="1:10" x14ac:dyDescent="0.25">
      <c r="A126" s="160"/>
      <c r="B126" s="160"/>
      <c r="C126" s="160"/>
      <c r="D126" s="160"/>
      <c r="E126" s="160"/>
      <c r="F126" s="160"/>
      <c r="G126" s="160"/>
      <c r="H126" s="227"/>
      <c r="I126" s="227"/>
      <c r="J126" s="228"/>
    </row>
    <row r="127" spans="1:10" x14ac:dyDescent="0.25">
      <c r="A127" s="160"/>
      <c r="B127" s="160"/>
      <c r="C127" s="160"/>
      <c r="D127" s="160"/>
      <c r="E127" s="160"/>
      <c r="F127" s="160"/>
      <c r="G127" s="160"/>
      <c r="H127" s="227"/>
      <c r="I127" s="227"/>
      <c r="J127" s="228"/>
    </row>
    <row r="128" spans="1:10" x14ac:dyDescent="0.25">
      <c r="A128" s="160"/>
      <c r="B128" s="160"/>
      <c r="C128" s="160"/>
      <c r="D128" s="160"/>
      <c r="E128" s="160"/>
      <c r="F128" s="160"/>
      <c r="G128" s="160"/>
      <c r="H128" s="227"/>
      <c r="I128" s="227"/>
      <c r="J128" s="228"/>
    </row>
    <row r="129" spans="1:10" x14ac:dyDescent="0.25">
      <c r="A129" s="160"/>
      <c r="B129" s="160"/>
      <c r="C129" s="160"/>
      <c r="D129" s="160"/>
      <c r="E129" s="160"/>
      <c r="F129" s="160"/>
      <c r="G129" s="160"/>
      <c r="H129" s="227"/>
      <c r="I129" s="227"/>
      <c r="J129" s="228"/>
    </row>
    <row r="130" spans="1:10" x14ac:dyDescent="0.25">
      <c r="A130" s="160"/>
      <c r="B130" s="160"/>
      <c r="C130" s="160"/>
      <c r="D130" s="160"/>
      <c r="E130" s="160"/>
      <c r="F130" s="160"/>
      <c r="G130" s="160"/>
      <c r="H130" s="227"/>
      <c r="I130" s="227"/>
      <c r="J130" s="228"/>
    </row>
    <row r="131" spans="1:10" x14ac:dyDescent="0.25">
      <c r="A131" s="160"/>
      <c r="B131" s="160"/>
      <c r="C131" s="160"/>
      <c r="D131" s="160"/>
      <c r="E131" s="160"/>
      <c r="F131" s="160"/>
      <c r="G131" s="160"/>
      <c r="H131" s="227"/>
      <c r="I131" s="227"/>
      <c r="J131" s="228"/>
    </row>
    <row r="132" spans="1:10" x14ac:dyDescent="0.25">
      <c r="A132" s="160"/>
      <c r="B132" s="160"/>
      <c r="C132" s="160"/>
      <c r="D132" s="160"/>
      <c r="E132" s="160"/>
      <c r="F132" s="160"/>
      <c r="G132" s="160"/>
      <c r="H132" s="227"/>
      <c r="I132" s="227"/>
      <c r="J132" s="228"/>
    </row>
    <row r="133" spans="1:10" x14ac:dyDescent="0.25">
      <c r="A133" s="160"/>
      <c r="B133" s="160"/>
      <c r="C133" s="160"/>
      <c r="D133" s="160"/>
      <c r="E133" s="160"/>
      <c r="F133" s="160"/>
      <c r="G133" s="160"/>
      <c r="H133" s="227"/>
      <c r="I133" s="227"/>
      <c r="J133" s="228"/>
    </row>
    <row r="134" spans="1:10" x14ac:dyDescent="0.25">
      <c r="A134" s="160"/>
      <c r="B134" s="160"/>
      <c r="C134" s="160"/>
      <c r="D134" s="160"/>
      <c r="E134" s="160"/>
      <c r="F134" s="160"/>
      <c r="G134" s="160"/>
      <c r="H134" s="227"/>
      <c r="I134" s="227"/>
      <c r="J134" s="228"/>
    </row>
    <row r="135" spans="1:10" x14ac:dyDescent="0.25">
      <c r="A135" s="160"/>
      <c r="B135" s="160"/>
      <c r="C135" s="160"/>
      <c r="D135" s="160"/>
      <c r="E135" s="160"/>
      <c r="F135" s="160"/>
      <c r="G135" s="160"/>
      <c r="H135" s="227"/>
      <c r="I135" s="227"/>
      <c r="J135" s="228"/>
    </row>
    <row r="136" spans="1:10" x14ac:dyDescent="0.25">
      <c r="A136" s="160"/>
      <c r="B136" s="160"/>
      <c r="C136" s="160"/>
      <c r="D136" s="160"/>
      <c r="E136" s="160"/>
      <c r="F136" s="160"/>
      <c r="G136" s="160"/>
      <c r="H136" s="227"/>
      <c r="I136" s="227"/>
      <c r="J136" s="228"/>
    </row>
    <row r="137" spans="1:10" x14ac:dyDescent="0.25">
      <c r="A137" s="160"/>
      <c r="B137" s="160"/>
      <c r="C137" s="160"/>
      <c r="D137" s="160"/>
      <c r="E137" s="160"/>
      <c r="F137" s="160"/>
      <c r="G137" s="160"/>
      <c r="H137" s="227"/>
      <c r="I137" s="227"/>
      <c r="J137" s="228"/>
    </row>
    <row r="138" spans="1:10" x14ac:dyDescent="0.25">
      <c r="A138" s="160"/>
      <c r="B138" s="160"/>
      <c r="C138" s="160"/>
      <c r="D138" s="160"/>
      <c r="E138" s="160"/>
      <c r="F138" s="160"/>
      <c r="G138" s="160"/>
      <c r="H138" s="227"/>
      <c r="I138" s="227"/>
      <c r="J138" s="228"/>
    </row>
    <row r="139" spans="1:10" x14ac:dyDescent="0.25">
      <c r="A139" s="160"/>
      <c r="B139" s="160"/>
      <c r="C139" s="160"/>
      <c r="D139" s="160"/>
      <c r="E139" s="160"/>
      <c r="F139" s="160"/>
      <c r="G139" s="160"/>
      <c r="H139" s="227"/>
      <c r="I139" s="227"/>
      <c r="J139" s="228"/>
    </row>
    <row r="140" spans="1:10" x14ac:dyDescent="0.25">
      <c r="A140" s="160"/>
      <c r="B140" s="160"/>
      <c r="C140" s="160"/>
      <c r="D140" s="160"/>
      <c r="E140" s="160"/>
      <c r="F140" s="160"/>
      <c r="G140" s="160"/>
      <c r="H140" s="227"/>
      <c r="I140" s="227"/>
      <c r="J140" s="228"/>
    </row>
    <row r="141" spans="1:10" x14ac:dyDescent="0.25">
      <c r="A141" s="160"/>
      <c r="B141" s="160"/>
      <c r="C141" s="160"/>
      <c r="D141" s="160"/>
      <c r="E141" s="160"/>
      <c r="F141" s="160"/>
      <c r="G141" s="160"/>
      <c r="H141" s="227"/>
      <c r="I141" s="227"/>
      <c r="J141" s="228"/>
    </row>
    <row r="142" spans="1:10" x14ac:dyDescent="0.25">
      <c r="A142" s="160"/>
      <c r="B142" s="160"/>
      <c r="C142" s="160"/>
      <c r="D142" s="160"/>
      <c r="E142" s="160"/>
      <c r="F142" s="160"/>
      <c r="G142" s="160"/>
      <c r="H142" s="227"/>
      <c r="I142" s="227"/>
      <c r="J142" s="228"/>
    </row>
    <row r="143" spans="1:10" x14ac:dyDescent="0.25">
      <c r="A143" s="160"/>
      <c r="B143" s="160"/>
      <c r="C143" s="160"/>
      <c r="D143" s="160"/>
      <c r="E143" s="160"/>
      <c r="F143" s="160"/>
      <c r="G143" s="160"/>
      <c r="H143" s="227"/>
      <c r="I143" s="227"/>
      <c r="J143" s="228"/>
    </row>
    <row r="144" spans="1:10" x14ac:dyDescent="0.25">
      <c r="A144" s="160"/>
      <c r="B144" s="160"/>
      <c r="C144" s="160"/>
      <c r="D144" s="160"/>
      <c r="E144" s="160"/>
      <c r="F144" s="160"/>
      <c r="G144" s="160"/>
      <c r="H144" s="227"/>
      <c r="I144" s="227"/>
      <c r="J144" s="228"/>
    </row>
    <row r="145" spans="1:10" x14ac:dyDescent="0.25">
      <c r="A145" s="160"/>
      <c r="B145" s="160"/>
      <c r="C145" s="160"/>
      <c r="D145" s="160"/>
      <c r="E145" s="160"/>
      <c r="F145" s="160"/>
      <c r="G145" s="160"/>
      <c r="H145" s="227"/>
      <c r="I145" s="227"/>
      <c r="J145" s="228"/>
    </row>
    <row r="146" spans="1:10" x14ac:dyDescent="0.25">
      <c r="A146" s="160"/>
      <c r="B146" s="160"/>
      <c r="C146" s="160"/>
      <c r="D146" s="160"/>
      <c r="E146" s="160"/>
      <c r="F146" s="160"/>
      <c r="G146" s="160"/>
      <c r="H146" s="227"/>
      <c r="I146" s="227"/>
      <c r="J146" s="228"/>
    </row>
    <row r="147" spans="1:10" x14ac:dyDescent="0.25">
      <c r="A147" s="160"/>
      <c r="B147" s="160"/>
      <c r="C147" s="160"/>
      <c r="D147" s="160"/>
      <c r="E147" s="160"/>
      <c r="F147" s="160"/>
      <c r="G147" s="160"/>
      <c r="H147" s="227"/>
      <c r="I147" s="227"/>
      <c r="J147" s="228"/>
    </row>
    <row r="148" spans="1:10" x14ac:dyDescent="0.25">
      <c r="A148" s="160"/>
      <c r="B148" s="160"/>
      <c r="C148" s="160"/>
      <c r="D148" s="160"/>
      <c r="E148" s="160"/>
      <c r="F148" s="160"/>
      <c r="G148" s="160"/>
      <c r="H148" s="227"/>
      <c r="I148" s="227"/>
      <c r="J148" s="228"/>
    </row>
    <row r="149" spans="1:10" x14ac:dyDescent="0.25">
      <c r="A149" s="160"/>
      <c r="B149" s="160"/>
      <c r="C149" s="160"/>
      <c r="D149" s="160"/>
      <c r="E149" s="160"/>
      <c r="F149" s="160"/>
      <c r="G149" s="160"/>
      <c r="H149" s="227"/>
      <c r="I149" s="227"/>
      <c r="J149" s="228"/>
    </row>
    <row r="150" spans="1:10" x14ac:dyDescent="0.25">
      <c r="A150" s="160"/>
      <c r="B150" s="160"/>
      <c r="C150" s="160"/>
      <c r="D150" s="160"/>
      <c r="E150" s="160"/>
      <c r="F150" s="160"/>
      <c r="G150" s="160"/>
      <c r="H150" s="227"/>
      <c r="I150" s="227"/>
      <c r="J150" s="228"/>
    </row>
    <row r="151" spans="1:10" x14ac:dyDescent="0.25">
      <c r="A151" s="160"/>
      <c r="B151" s="160"/>
      <c r="C151" s="160"/>
      <c r="D151" s="160"/>
      <c r="E151" s="160"/>
      <c r="F151" s="160"/>
      <c r="G151" s="160"/>
      <c r="H151" s="227"/>
      <c r="I151" s="227"/>
      <c r="J151" s="228"/>
    </row>
    <row r="152" spans="1:10" x14ac:dyDescent="0.25">
      <c r="A152" s="160"/>
      <c r="B152" s="160"/>
      <c r="C152" s="160"/>
      <c r="D152" s="160"/>
      <c r="E152" s="160"/>
      <c r="F152" s="160"/>
      <c r="G152" s="160"/>
      <c r="H152" s="227"/>
      <c r="I152" s="227"/>
      <c r="J152" s="228"/>
    </row>
    <row r="153" spans="1:10" x14ac:dyDescent="0.25">
      <c r="A153" s="160"/>
      <c r="B153" s="160"/>
      <c r="C153" s="160"/>
      <c r="D153" s="160"/>
      <c r="E153" s="160"/>
      <c r="F153" s="160"/>
      <c r="G153" s="160"/>
      <c r="H153" s="227"/>
      <c r="I153" s="227"/>
      <c r="J153" s="228"/>
    </row>
    <row r="154" spans="1:10" x14ac:dyDescent="0.25">
      <c r="A154" s="160"/>
      <c r="B154" s="160"/>
      <c r="C154" s="160"/>
      <c r="D154" s="160"/>
      <c r="E154" s="160"/>
      <c r="F154" s="160"/>
      <c r="G154" s="160"/>
      <c r="H154" s="227"/>
      <c r="I154" s="227"/>
      <c r="J154" s="228"/>
    </row>
    <row r="155" spans="1:10" x14ac:dyDescent="0.25">
      <c r="A155" s="160"/>
      <c r="B155" s="160"/>
      <c r="C155" s="160"/>
      <c r="D155" s="160"/>
      <c r="E155" s="160"/>
      <c r="F155" s="160"/>
      <c r="G155" s="160"/>
      <c r="H155" s="227"/>
      <c r="I155" s="227"/>
      <c r="J155" s="228"/>
    </row>
    <row r="156" spans="1:10" x14ac:dyDescent="0.25">
      <c r="A156" s="160"/>
      <c r="B156" s="160"/>
      <c r="C156" s="160"/>
      <c r="D156" s="160"/>
      <c r="E156" s="160"/>
      <c r="F156" s="160"/>
      <c r="G156" s="160"/>
      <c r="H156" s="227"/>
      <c r="I156" s="227"/>
      <c r="J156" s="228"/>
    </row>
    <row r="157" spans="1:10" x14ac:dyDescent="0.25">
      <c r="A157" s="160"/>
      <c r="B157" s="160"/>
      <c r="C157" s="160"/>
      <c r="D157" s="160"/>
      <c r="E157" s="160"/>
      <c r="F157" s="160"/>
      <c r="G157" s="160"/>
      <c r="H157" s="227"/>
      <c r="I157" s="227"/>
      <c r="J157" s="228"/>
    </row>
    <row r="158" spans="1:10" x14ac:dyDescent="0.25">
      <c r="A158" s="160"/>
      <c r="B158" s="160"/>
      <c r="C158" s="160"/>
      <c r="D158" s="160"/>
      <c r="E158" s="160"/>
      <c r="F158" s="160"/>
      <c r="G158" s="160"/>
      <c r="H158" s="227"/>
      <c r="I158" s="227"/>
      <c r="J158" s="228"/>
    </row>
    <row r="159" spans="1:10" x14ac:dyDescent="0.25">
      <c r="A159" s="160"/>
      <c r="B159" s="160"/>
      <c r="C159" s="160"/>
      <c r="D159" s="160"/>
      <c r="E159" s="160"/>
      <c r="F159" s="160"/>
      <c r="G159" s="160"/>
      <c r="H159" s="227"/>
      <c r="I159" s="227"/>
      <c r="J159" s="228"/>
    </row>
    <row r="160" spans="1:10" x14ac:dyDescent="0.25">
      <c r="A160" s="160"/>
      <c r="B160" s="160"/>
      <c r="C160" s="160"/>
      <c r="D160" s="160"/>
      <c r="E160" s="160"/>
      <c r="F160" s="160"/>
      <c r="G160" s="160"/>
      <c r="H160" s="227"/>
      <c r="I160" s="227"/>
      <c r="J160" s="228"/>
    </row>
    <row r="161" spans="1:10" x14ac:dyDescent="0.25">
      <c r="A161" s="160"/>
      <c r="B161" s="160"/>
      <c r="C161" s="160"/>
      <c r="D161" s="160"/>
      <c r="E161" s="160"/>
      <c r="F161" s="160"/>
      <c r="G161" s="160"/>
      <c r="H161" s="227"/>
      <c r="I161" s="227"/>
      <c r="J161" s="228"/>
    </row>
    <row r="162" spans="1:10" x14ac:dyDescent="0.25">
      <c r="A162" s="160"/>
      <c r="B162" s="160"/>
      <c r="C162" s="160"/>
      <c r="D162" s="160"/>
      <c r="E162" s="160"/>
      <c r="F162" s="160"/>
      <c r="G162" s="160"/>
      <c r="H162" s="227"/>
      <c r="I162" s="227"/>
      <c r="J162" s="228"/>
    </row>
    <row r="163" spans="1:10" x14ac:dyDescent="0.25">
      <c r="A163" s="160"/>
      <c r="B163" s="160"/>
      <c r="C163" s="160"/>
      <c r="D163" s="160"/>
      <c r="E163" s="160"/>
      <c r="F163" s="160"/>
      <c r="G163" s="160"/>
      <c r="H163" s="227"/>
      <c r="I163" s="227"/>
      <c r="J163" s="228"/>
    </row>
    <row r="164" spans="1:10" x14ac:dyDescent="0.25">
      <c r="A164" s="160"/>
      <c r="B164" s="160"/>
      <c r="C164" s="160"/>
      <c r="D164" s="160"/>
      <c r="E164" s="160"/>
      <c r="F164" s="160"/>
      <c r="G164" s="160"/>
      <c r="H164" s="227"/>
      <c r="I164" s="227"/>
      <c r="J164" s="228"/>
    </row>
    <row r="165" spans="1:10" x14ac:dyDescent="0.25">
      <c r="A165" s="160"/>
      <c r="B165" s="160"/>
      <c r="C165" s="160"/>
      <c r="D165" s="160"/>
      <c r="E165" s="160"/>
      <c r="F165" s="160"/>
      <c r="G165" s="160"/>
      <c r="H165" s="227"/>
      <c r="I165" s="227"/>
      <c r="J165" s="228"/>
    </row>
    <row r="166" spans="1:10" x14ac:dyDescent="0.25">
      <c r="A166" s="160"/>
      <c r="B166" s="160"/>
      <c r="C166" s="160"/>
      <c r="D166" s="160"/>
      <c r="E166" s="160"/>
      <c r="F166" s="160"/>
      <c r="G166" s="160"/>
      <c r="H166" s="227"/>
      <c r="I166" s="227"/>
      <c r="J166" s="228"/>
    </row>
    <row r="167" spans="1:10" x14ac:dyDescent="0.25">
      <c r="A167" s="160"/>
      <c r="B167" s="160"/>
      <c r="C167" s="160"/>
      <c r="D167" s="160"/>
      <c r="E167" s="160"/>
      <c r="F167" s="160"/>
      <c r="G167" s="160"/>
      <c r="H167" s="227"/>
      <c r="I167" s="227"/>
      <c r="J167" s="228"/>
    </row>
    <row r="168" spans="1:10" x14ac:dyDescent="0.25">
      <c r="A168" s="160"/>
      <c r="B168" s="160"/>
      <c r="C168" s="160"/>
      <c r="D168" s="160"/>
      <c r="E168" s="160"/>
      <c r="F168" s="160"/>
      <c r="G168" s="160"/>
      <c r="H168" s="227"/>
      <c r="I168" s="227"/>
      <c r="J168" s="228"/>
    </row>
    <row r="169" spans="1:10" x14ac:dyDescent="0.25">
      <c r="A169" s="160"/>
      <c r="B169" s="160"/>
      <c r="C169" s="160"/>
      <c r="D169" s="160"/>
      <c r="E169" s="160"/>
      <c r="F169" s="160"/>
      <c r="G169" s="160"/>
      <c r="H169" s="227"/>
      <c r="I169" s="227"/>
      <c r="J169" s="228"/>
    </row>
    <row r="170" spans="1:10" x14ac:dyDescent="0.25">
      <c r="A170" s="160"/>
      <c r="B170" s="160"/>
      <c r="C170" s="160"/>
      <c r="D170" s="160"/>
      <c r="E170" s="160"/>
      <c r="F170" s="160"/>
      <c r="G170" s="160"/>
      <c r="H170" s="227"/>
      <c r="I170" s="227"/>
      <c r="J170" s="228"/>
    </row>
    <row r="171" spans="1:10" x14ac:dyDescent="0.25">
      <c r="A171" s="160"/>
      <c r="B171" s="160"/>
      <c r="C171" s="160"/>
      <c r="D171" s="160"/>
      <c r="E171" s="160"/>
      <c r="F171" s="160"/>
      <c r="G171" s="160"/>
      <c r="H171" s="227"/>
      <c r="I171" s="227"/>
      <c r="J171" s="228"/>
    </row>
    <row r="172" spans="1:10" x14ac:dyDescent="0.25">
      <c r="A172" s="160"/>
      <c r="B172" s="160"/>
      <c r="C172" s="160"/>
      <c r="D172" s="160"/>
      <c r="E172" s="160"/>
      <c r="F172" s="160"/>
      <c r="G172" s="160"/>
      <c r="H172" s="227"/>
      <c r="I172" s="227"/>
      <c r="J172" s="228"/>
    </row>
    <row r="173" spans="1:10" x14ac:dyDescent="0.25">
      <c r="A173" s="160"/>
      <c r="B173" s="160"/>
      <c r="C173" s="160"/>
      <c r="D173" s="160"/>
      <c r="E173" s="160"/>
      <c r="F173" s="160"/>
      <c r="G173" s="160"/>
      <c r="H173" s="227"/>
      <c r="I173" s="227"/>
      <c r="J173" s="228"/>
    </row>
    <row r="174" spans="1:10" x14ac:dyDescent="0.25">
      <c r="A174" s="160"/>
      <c r="B174" s="160"/>
      <c r="C174" s="160"/>
      <c r="D174" s="160"/>
      <c r="E174" s="160"/>
      <c r="F174" s="160"/>
      <c r="G174" s="160"/>
      <c r="H174" s="227"/>
      <c r="I174" s="227"/>
      <c r="J174" s="228"/>
    </row>
    <row r="175" spans="1:10" x14ac:dyDescent="0.25">
      <c r="A175" s="160"/>
      <c r="B175" s="160"/>
      <c r="C175" s="160"/>
      <c r="D175" s="160"/>
      <c r="E175" s="160"/>
      <c r="F175" s="160"/>
      <c r="G175" s="160"/>
      <c r="H175" s="227"/>
      <c r="I175" s="227"/>
      <c r="J175" s="228"/>
    </row>
    <row r="176" spans="1:10" x14ac:dyDescent="0.25">
      <c r="A176" s="160"/>
      <c r="B176" s="160"/>
      <c r="C176" s="160"/>
      <c r="D176" s="160"/>
      <c r="E176" s="160"/>
      <c r="F176" s="160"/>
      <c r="G176" s="160"/>
      <c r="H176" s="227"/>
      <c r="I176" s="227"/>
      <c r="J176" s="228"/>
    </row>
    <row r="177" spans="1:10" x14ac:dyDescent="0.25">
      <c r="A177" s="160"/>
      <c r="B177" s="160"/>
      <c r="C177" s="160"/>
      <c r="D177" s="160"/>
      <c r="E177" s="160"/>
      <c r="F177" s="160"/>
      <c r="G177" s="160"/>
      <c r="H177" s="227"/>
      <c r="I177" s="227"/>
      <c r="J177" s="228"/>
    </row>
    <row r="178" spans="1:10" x14ac:dyDescent="0.25">
      <c r="A178" s="160"/>
      <c r="B178" s="160"/>
      <c r="C178" s="160"/>
      <c r="D178" s="160"/>
      <c r="E178" s="160"/>
      <c r="F178" s="160"/>
      <c r="G178" s="160"/>
      <c r="H178" s="227"/>
      <c r="I178" s="227"/>
      <c r="J178" s="228"/>
    </row>
    <row r="179" spans="1:10" x14ac:dyDescent="0.25">
      <c r="A179" s="160"/>
      <c r="B179" s="160"/>
      <c r="C179" s="160"/>
      <c r="D179" s="160"/>
      <c r="E179" s="160"/>
      <c r="F179" s="160"/>
      <c r="G179" s="160"/>
      <c r="H179" s="227"/>
      <c r="I179" s="227"/>
      <c r="J179" s="228"/>
    </row>
    <row r="180" spans="1:10" x14ac:dyDescent="0.25">
      <c r="A180" s="160"/>
      <c r="B180" s="160"/>
      <c r="C180" s="160"/>
      <c r="D180" s="160"/>
      <c r="E180" s="160"/>
      <c r="F180" s="160"/>
      <c r="G180" s="160"/>
      <c r="H180" s="227"/>
      <c r="I180" s="227"/>
      <c r="J180" s="228"/>
    </row>
    <row r="181" spans="1:10" x14ac:dyDescent="0.25">
      <c r="A181" s="160"/>
      <c r="B181" s="160"/>
      <c r="C181" s="160"/>
      <c r="D181" s="160"/>
      <c r="E181" s="160"/>
      <c r="F181" s="160"/>
      <c r="G181" s="160"/>
      <c r="H181" s="227"/>
      <c r="I181" s="227"/>
      <c r="J181" s="228"/>
    </row>
    <row r="182" spans="1:10" x14ac:dyDescent="0.25">
      <c r="A182" s="160"/>
      <c r="B182" s="160"/>
      <c r="C182" s="160"/>
      <c r="D182" s="160"/>
      <c r="E182" s="160"/>
      <c r="F182" s="160"/>
      <c r="G182" s="160"/>
      <c r="H182" s="227"/>
      <c r="I182" s="227"/>
      <c r="J182" s="228"/>
    </row>
    <row r="183" spans="1:10" x14ac:dyDescent="0.25">
      <c r="A183" s="160"/>
      <c r="B183" s="160"/>
      <c r="C183" s="160"/>
      <c r="D183" s="160"/>
      <c r="E183" s="160"/>
      <c r="F183" s="160"/>
      <c r="G183" s="160"/>
      <c r="H183" s="227"/>
      <c r="I183" s="227"/>
      <c r="J183" s="228"/>
    </row>
    <row r="184" spans="1:10" x14ac:dyDescent="0.25">
      <c r="A184" s="160"/>
      <c r="B184" s="160"/>
      <c r="C184" s="160"/>
      <c r="D184" s="160"/>
      <c r="E184" s="160"/>
      <c r="F184" s="160"/>
      <c r="G184" s="160"/>
      <c r="H184" s="227"/>
      <c r="I184" s="227"/>
      <c r="J184" s="228"/>
    </row>
    <row r="185" spans="1:10" x14ac:dyDescent="0.25">
      <c r="A185" s="160"/>
      <c r="B185" s="160"/>
      <c r="C185" s="160"/>
      <c r="D185" s="160"/>
      <c r="E185" s="160"/>
      <c r="F185" s="160"/>
      <c r="G185" s="160"/>
      <c r="H185" s="227"/>
      <c r="I185" s="227"/>
      <c r="J185" s="228"/>
    </row>
    <row r="186" spans="1:10" x14ac:dyDescent="0.25">
      <c r="A186" s="160"/>
      <c r="B186" s="160"/>
      <c r="C186" s="160"/>
      <c r="D186" s="160"/>
      <c r="E186" s="160"/>
      <c r="F186" s="160"/>
      <c r="G186" s="160"/>
      <c r="H186" s="227"/>
      <c r="I186" s="227"/>
      <c r="J186" s="228"/>
    </row>
    <row r="187" spans="1:10" x14ac:dyDescent="0.25">
      <c r="A187" s="160"/>
      <c r="B187" s="160"/>
      <c r="C187" s="160"/>
      <c r="D187" s="160"/>
      <c r="E187" s="160"/>
      <c r="F187" s="160"/>
      <c r="G187" s="160"/>
      <c r="H187" s="227"/>
      <c r="I187" s="227"/>
      <c r="J187" s="228"/>
    </row>
    <row r="188" spans="1:10" x14ac:dyDescent="0.25">
      <c r="A188" s="160"/>
      <c r="B188" s="160"/>
      <c r="C188" s="160"/>
      <c r="D188" s="160"/>
      <c r="E188" s="160"/>
      <c r="F188" s="160"/>
      <c r="G188" s="160"/>
      <c r="H188" s="227"/>
      <c r="I188" s="227"/>
      <c r="J188" s="228"/>
    </row>
    <row r="189" spans="1:10" x14ac:dyDescent="0.25">
      <c r="A189" s="160"/>
      <c r="B189" s="160"/>
      <c r="C189" s="160"/>
      <c r="D189" s="160"/>
      <c r="E189" s="160"/>
      <c r="F189" s="160"/>
      <c r="G189" s="160"/>
      <c r="H189" s="227"/>
      <c r="I189" s="227"/>
      <c r="J189" s="228"/>
    </row>
    <row r="190" spans="1:10" x14ac:dyDescent="0.25">
      <c r="A190" s="160"/>
      <c r="B190" s="160"/>
      <c r="C190" s="160"/>
      <c r="D190" s="160"/>
      <c r="E190" s="160"/>
      <c r="F190" s="160"/>
      <c r="G190" s="160"/>
      <c r="H190" s="227"/>
      <c r="I190" s="227"/>
      <c r="J190" s="228"/>
    </row>
    <row r="191" spans="1:10" x14ac:dyDescent="0.25">
      <c r="A191" s="160"/>
      <c r="B191" s="160"/>
      <c r="C191" s="160"/>
      <c r="D191" s="160"/>
      <c r="E191" s="160"/>
      <c r="F191" s="160"/>
      <c r="G191" s="160"/>
      <c r="H191" s="227"/>
      <c r="I191" s="227"/>
      <c r="J191" s="228"/>
    </row>
    <row r="192" spans="1:10" x14ac:dyDescent="0.25">
      <c r="A192" s="160"/>
      <c r="B192" s="160"/>
      <c r="C192" s="160"/>
      <c r="D192" s="160"/>
      <c r="E192" s="160"/>
      <c r="F192" s="160"/>
      <c r="G192" s="160"/>
      <c r="H192" s="227"/>
      <c r="I192" s="227"/>
      <c r="J192" s="228"/>
    </row>
    <row r="193" spans="1:10" x14ac:dyDescent="0.25">
      <c r="A193" s="160"/>
      <c r="B193" s="160"/>
      <c r="C193" s="160"/>
      <c r="D193" s="160"/>
      <c r="E193" s="160"/>
      <c r="F193" s="160"/>
      <c r="G193" s="160"/>
      <c r="H193" s="227"/>
      <c r="I193" s="227"/>
      <c r="J193" s="228"/>
    </row>
    <row r="194" spans="1:10" x14ac:dyDescent="0.25">
      <c r="A194" s="160"/>
      <c r="B194" s="160"/>
      <c r="C194" s="160"/>
      <c r="D194" s="160"/>
      <c r="E194" s="160"/>
      <c r="F194" s="160"/>
      <c r="G194" s="160"/>
      <c r="H194" s="227"/>
      <c r="I194" s="227"/>
      <c r="J194" s="228"/>
    </row>
    <row r="195" spans="1:10" x14ac:dyDescent="0.25">
      <c r="A195" s="160"/>
      <c r="B195" s="160"/>
      <c r="C195" s="160"/>
      <c r="D195" s="160"/>
      <c r="E195" s="160"/>
      <c r="F195" s="160"/>
      <c r="G195" s="160"/>
      <c r="H195" s="227"/>
      <c r="I195" s="227"/>
      <c r="J195" s="228"/>
    </row>
    <row r="196" spans="1:10" x14ac:dyDescent="0.25">
      <c r="A196" s="160"/>
      <c r="B196" s="160"/>
      <c r="C196" s="160"/>
      <c r="D196" s="160"/>
      <c r="E196" s="160"/>
      <c r="F196" s="160"/>
      <c r="G196" s="160"/>
      <c r="H196" s="227"/>
      <c r="I196" s="227"/>
      <c r="J196" s="228"/>
    </row>
    <row r="197" spans="1:10" x14ac:dyDescent="0.25">
      <c r="A197" s="160"/>
      <c r="B197" s="160"/>
      <c r="C197" s="160"/>
      <c r="D197" s="160"/>
      <c r="E197" s="160"/>
      <c r="F197" s="160"/>
      <c r="G197" s="160"/>
      <c r="H197" s="227"/>
      <c r="I197" s="227"/>
      <c r="J197" s="228"/>
    </row>
    <row r="198" spans="1:10" x14ac:dyDescent="0.25">
      <c r="A198" s="160"/>
      <c r="B198" s="160"/>
      <c r="C198" s="160"/>
      <c r="D198" s="160"/>
      <c r="E198" s="160"/>
      <c r="F198" s="160"/>
      <c r="G198" s="160"/>
      <c r="H198" s="227"/>
      <c r="I198" s="227"/>
      <c r="J198" s="228"/>
    </row>
    <row r="199" spans="1:10" x14ac:dyDescent="0.25">
      <c r="A199" s="160"/>
      <c r="B199" s="160"/>
      <c r="C199" s="160"/>
      <c r="D199" s="160"/>
      <c r="E199" s="160"/>
      <c r="F199" s="160"/>
      <c r="G199" s="160"/>
      <c r="H199" s="227"/>
      <c r="I199" s="227"/>
      <c r="J199" s="228"/>
    </row>
    <row r="200" spans="1:10" x14ac:dyDescent="0.25">
      <c r="A200" s="160"/>
      <c r="B200" s="160"/>
      <c r="C200" s="160"/>
      <c r="D200" s="160"/>
      <c r="E200" s="160"/>
      <c r="F200" s="160"/>
      <c r="G200" s="160"/>
      <c r="H200" s="227"/>
      <c r="I200" s="227"/>
      <c r="J200" s="228"/>
    </row>
    <row r="201" spans="1:10" x14ac:dyDescent="0.25">
      <c r="A201" s="160"/>
      <c r="B201" s="160"/>
      <c r="C201" s="160"/>
      <c r="D201" s="160"/>
      <c r="E201" s="160"/>
      <c r="F201" s="160"/>
      <c r="G201" s="160"/>
      <c r="H201" s="227"/>
      <c r="I201" s="227"/>
      <c r="J201" s="228"/>
    </row>
    <row r="202" spans="1:10" x14ac:dyDescent="0.25">
      <c r="A202" s="160"/>
      <c r="B202" s="160"/>
      <c r="C202" s="160"/>
      <c r="D202" s="160"/>
      <c r="E202" s="160"/>
      <c r="F202" s="160"/>
      <c r="G202" s="160"/>
      <c r="H202" s="227"/>
      <c r="I202" s="227"/>
      <c r="J202" s="228"/>
    </row>
    <row r="203" spans="1:10" x14ac:dyDescent="0.25">
      <c r="A203" s="160"/>
      <c r="B203" s="160"/>
      <c r="C203" s="160"/>
      <c r="D203" s="160"/>
      <c r="E203" s="160"/>
      <c r="F203" s="160"/>
      <c r="G203" s="160"/>
      <c r="H203" s="227"/>
      <c r="I203" s="227"/>
      <c r="J203" s="228"/>
    </row>
    <row r="204" spans="1:10" x14ac:dyDescent="0.25">
      <c r="A204" s="160"/>
      <c r="B204" s="160"/>
      <c r="C204" s="160"/>
      <c r="D204" s="160"/>
      <c r="E204" s="160"/>
      <c r="F204" s="160"/>
      <c r="G204" s="160"/>
      <c r="H204" s="227"/>
      <c r="I204" s="227"/>
      <c r="J204" s="228"/>
    </row>
    <row r="205" spans="1:10" x14ac:dyDescent="0.25">
      <c r="A205" s="160"/>
      <c r="B205" s="160"/>
      <c r="C205" s="160"/>
      <c r="D205" s="160"/>
      <c r="E205" s="160"/>
      <c r="F205" s="160"/>
      <c r="G205" s="160"/>
      <c r="H205" s="227"/>
      <c r="I205" s="227"/>
      <c r="J205" s="228"/>
    </row>
    <row r="206" spans="1:10" x14ac:dyDescent="0.25">
      <c r="A206" s="160"/>
      <c r="B206" s="160"/>
      <c r="C206" s="160"/>
      <c r="D206" s="160"/>
      <c r="E206" s="160"/>
      <c r="F206" s="160"/>
      <c r="G206" s="160"/>
      <c r="H206" s="227"/>
      <c r="I206" s="227"/>
      <c r="J206" s="228"/>
    </row>
    <row r="207" spans="1:10" x14ac:dyDescent="0.25">
      <c r="A207" s="160"/>
      <c r="B207" s="160"/>
      <c r="C207" s="160"/>
      <c r="D207" s="160"/>
      <c r="E207" s="160"/>
      <c r="F207" s="160"/>
      <c r="G207" s="160"/>
      <c r="H207" s="227"/>
      <c r="I207" s="227"/>
      <c r="J207" s="228"/>
    </row>
    <row r="208" spans="1:10" x14ac:dyDescent="0.25">
      <c r="A208" s="160"/>
      <c r="B208" s="160"/>
      <c r="C208" s="160"/>
      <c r="D208" s="160"/>
      <c r="E208" s="160"/>
      <c r="F208" s="160"/>
      <c r="G208" s="160"/>
      <c r="H208" s="227"/>
      <c r="I208" s="227"/>
      <c r="J208" s="228"/>
    </row>
    <row r="209" spans="1:10" x14ac:dyDescent="0.25">
      <c r="A209" s="160"/>
      <c r="B209" s="160"/>
      <c r="C209" s="160"/>
      <c r="D209" s="160"/>
      <c r="E209" s="160"/>
      <c r="F209" s="160"/>
      <c r="G209" s="160"/>
      <c r="H209" s="227"/>
      <c r="I209" s="227"/>
      <c r="J209" s="228"/>
    </row>
    <row r="210" spans="1:10" x14ac:dyDescent="0.25">
      <c r="A210" s="160"/>
      <c r="B210" s="160"/>
      <c r="C210" s="160"/>
      <c r="D210" s="160"/>
      <c r="E210" s="160"/>
      <c r="F210" s="160"/>
      <c r="G210" s="160"/>
      <c r="H210" s="227"/>
      <c r="I210" s="227"/>
      <c r="J210" s="228"/>
    </row>
    <row r="211" spans="1:10" x14ac:dyDescent="0.25">
      <c r="A211" s="160"/>
      <c r="B211" s="160"/>
      <c r="C211" s="160"/>
      <c r="D211" s="160"/>
      <c r="E211" s="160"/>
      <c r="F211" s="160"/>
      <c r="G211" s="160"/>
      <c r="H211" s="227"/>
      <c r="I211" s="227"/>
      <c r="J211" s="228"/>
    </row>
    <row r="212" spans="1:10" x14ac:dyDescent="0.25">
      <c r="A212" s="160"/>
      <c r="B212" s="160"/>
      <c r="C212" s="160"/>
      <c r="D212" s="160"/>
      <c r="E212" s="160"/>
      <c r="F212" s="160"/>
      <c r="G212" s="160"/>
      <c r="H212" s="227"/>
      <c r="I212" s="227"/>
      <c r="J212" s="228"/>
    </row>
    <row r="213" spans="1:10" x14ac:dyDescent="0.25">
      <c r="A213" s="160"/>
      <c r="B213" s="160"/>
      <c r="C213" s="160"/>
      <c r="D213" s="160"/>
      <c r="E213" s="160"/>
      <c r="F213" s="160"/>
      <c r="G213" s="160"/>
      <c r="H213" s="227"/>
      <c r="I213" s="227"/>
      <c r="J213" s="228"/>
    </row>
    <row r="214" spans="1:10" x14ac:dyDescent="0.25">
      <c r="A214" s="160"/>
      <c r="B214" s="160"/>
      <c r="C214" s="160"/>
      <c r="D214" s="160"/>
      <c r="E214" s="160"/>
      <c r="F214" s="160"/>
      <c r="G214" s="160"/>
      <c r="H214" s="227"/>
      <c r="I214" s="227"/>
      <c r="J214" s="228"/>
    </row>
    <row r="215" spans="1:10" x14ac:dyDescent="0.25">
      <c r="A215" s="160"/>
      <c r="B215" s="160"/>
      <c r="C215" s="160"/>
      <c r="D215" s="160"/>
      <c r="E215" s="160"/>
      <c r="F215" s="160"/>
      <c r="G215" s="160"/>
      <c r="H215" s="227"/>
      <c r="I215" s="227"/>
      <c r="J215" s="228"/>
    </row>
    <row r="216" spans="1:10" x14ac:dyDescent="0.25">
      <c r="A216" s="160"/>
      <c r="B216" s="160"/>
      <c r="C216" s="160"/>
      <c r="D216" s="160"/>
      <c r="E216" s="160"/>
      <c r="F216" s="160"/>
      <c r="G216" s="160"/>
      <c r="H216" s="227"/>
      <c r="I216" s="227"/>
      <c r="J216" s="228"/>
    </row>
  </sheetData>
  <sheetProtection algorithmName="SHA-512" hashValue="06j9i4VYEaxJaY23FastHP86ooPs3gpUXLwexNoEdP/v1oV1jWZeqZW1L1TXjEdgJaamLiyZ1jC0xDqXUHRFiw==" saltValue="v8A/Iz+fHpjiASS+Nb6brg==" spinCount="100000" sheet="1" objects="1" scenarios="1" selectLockedCells="1"/>
  <mergeCells count="52">
    <mergeCell ref="A81:J81"/>
    <mergeCell ref="A83:J83"/>
    <mergeCell ref="E50:F50"/>
    <mergeCell ref="E51:F51"/>
    <mergeCell ref="E52:F52"/>
    <mergeCell ref="E53:F53"/>
    <mergeCell ref="B67:E67"/>
    <mergeCell ref="D69:E69"/>
    <mergeCell ref="E44:F44"/>
    <mergeCell ref="E45:F45"/>
    <mergeCell ref="E46:F46"/>
    <mergeCell ref="E47:F47"/>
    <mergeCell ref="E48:F48"/>
    <mergeCell ref="E49:F49"/>
    <mergeCell ref="E37:F37"/>
    <mergeCell ref="E38:F38"/>
    <mergeCell ref="E39:F39"/>
    <mergeCell ref="E40:F40"/>
    <mergeCell ref="E41:F41"/>
    <mergeCell ref="E42:F42"/>
    <mergeCell ref="E30:F30"/>
    <mergeCell ref="E31:F31"/>
    <mergeCell ref="E33:F33"/>
    <mergeCell ref="E34:F34"/>
    <mergeCell ref="E35:F35"/>
    <mergeCell ref="E36:F36"/>
    <mergeCell ref="E24:F24"/>
    <mergeCell ref="E25:F25"/>
    <mergeCell ref="E26:F26"/>
    <mergeCell ref="E27:F27"/>
    <mergeCell ref="E28:F28"/>
    <mergeCell ref="E29:F29"/>
    <mergeCell ref="E17:F17"/>
    <mergeCell ref="E18:F18"/>
    <mergeCell ref="E19:F19"/>
    <mergeCell ref="E20:F20"/>
    <mergeCell ref="E22:F22"/>
    <mergeCell ref="E23:F23"/>
    <mergeCell ref="E11:F11"/>
    <mergeCell ref="E12:F12"/>
    <mergeCell ref="E13:F13"/>
    <mergeCell ref="E14:F14"/>
    <mergeCell ref="E15:F15"/>
    <mergeCell ref="E16:F16"/>
    <mergeCell ref="A1:J1"/>
    <mergeCell ref="B3:D3"/>
    <mergeCell ref="F3:G3"/>
    <mergeCell ref="F5:G5"/>
    <mergeCell ref="A7:J7"/>
    <mergeCell ref="A9:B9"/>
    <mergeCell ref="C9:D9"/>
    <mergeCell ref="E9:F9"/>
  </mergeCells>
  <conditionalFormatting sqref="B3:D3">
    <cfRule type="cellIs" dxfId="5" priority="5" operator="equal">
      <formula>""</formula>
    </cfRule>
  </conditionalFormatting>
  <conditionalFormatting sqref="D69:E69 C5">
    <cfRule type="containsBlanks" dxfId="4" priority="6">
      <formula>LEN(TRIM(C5))=0</formula>
    </cfRule>
  </conditionalFormatting>
  <conditionalFormatting sqref="F3:G3">
    <cfRule type="cellIs" dxfId="3" priority="4" operator="equal">
      <formula>""</formula>
    </cfRule>
  </conditionalFormatting>
  <conditionalFormatting sqref="F5:G5">
    <cfRule type="cellIs" dxfId="2" priority="3" operator="equal">
      <formula>""</formula>
    </cfRule>
  </conditionalFormatting>
  <conditionalFormatting sqref="C5">
    <cfRule type="cellIs" dxfId="1" priority="2" operator="equal">
      <formula>"?"</formula>
    </cfRule>
  </conditionalFormatting>
  <conditionalFormatting sqref="B67:E67">
    <cfRule type="cellIs" dxfId="0" priority="1" stopIfTrue="1" operator="equal">
      <formula>""</formula>
    </cfRule>
  </conditionalFormatting>
  <dataValidations count="5">
    <dataValidation type="list" showInputMessage="1" showErrorMessage="1" errorTitle="Adhérent ?" error="Saisie incorrecte, veuillez choisir parmi les choix possibles" promptTitle="Choisir à l'aide de la flèche" prompt="- Déjà payée: vous êtes a jour de cotisation pour l'année scolaire_x000a_- A payer: vous adhérez ou renouvellez votre adhésion: son montant est ajouté_x000a_- Non: Vous n'adhérez pas et payez le prix public " sqref="C5" xr:uid="{90D45810-F272-4687-BC9D-1290CB4A50C2}">
      <formula1>"?,OUI déjà payée,OUI à payer,NON"</formula1>
    </dataValidation>
    <dataValidation type="list" allowBlank="1" showInputMessage="1" showErrorMessage="1" sqref="I44:I61 I22:I31 I33:I42 I11:I20" xr:uid="{959A4DD2-875D-4ACE-9B61-33B359EA065B}">
      <formula1>"1,2,3,4,5"</formula1>
    </dataValidation>
    <dataValidation type="list" allowBlank="1" showInputMessage="1" showErrorMessage="1" sqref="A33 A11 A22 A44" xr:uid="{01F3A4F4-71E1-444E-B194-5B97E606586F}">
      <formula1>NIVEAUX</formula1>
    </dataValidation>
    <dataValidation type="list" errorStyle="information" showErrorMessage="1" errorTitle="Adhérent ?" error="Veuillez confirmer" promptTitle="Indiquer si vous êtes adhérent" sqref="C6" xr:uid="{838DC3AF-448A-4E77-9898-FC566D061D6E}">
      <formula1>"?,OUI Payée,OUI Non payée,NON"</formula1>
    </dataValidation>
    <dataValidation type="list" allowBlank="1" prompt=" " sqref="B67" xr:uid="{10BE7BC8-F26B-42CB-ADFC-0DB58EEE2D16}">
      <formula1>"Chèque à l'ordre de l'APEC, Virement bancaire"</formula1>
    </dataValidation>
  </dataValidations>
  <hyperlinks>
    <hyperlink ref="F72" r:id="rId1" xr:uid="{DD38FE1A-175B-4582-BC76-DB8AE5501F87}"/>
    <hyperlink ref="A83" r:id="rId2" display="www.apec-meudon.fr" xr:uid="{BCB41D66-2827-4135-9E58-3278C67F1B78}"/>
    <hyperlink ref="A81:J81" r:id="rId3" display="Pour toute question, vous pouvez écrire à partitions@apec-meudon.fr" xr:uid="{06FADAB3-C24F-459E-9064-F615317F6BD8}"/>
    <hyperlink ref="F74" r:id="rId4" display="Nos coordonnées bancaires" xr:uid="{95A60637-D7BA-439A-B8E9-A658B38B7822}"/>
  </hyperlinks>
  <printOptions horizontalCentered="1" verticalCentered="1"/>
  <pageMargins left="0.23622047244094491" right="0.23622047244094491" top="0.7416666666666667" bottom="0.74803149606299213" header="0.31496062992125984" footer="0.31496062992125984"/>
  <pageSetup paperSize="9" scale="55" orientation="portrait" r:id="rId5"/>
  <headerFooter alignWithMargins="0">
    <oddFooter>&amp;R&amp;1#&amp;"Arial"&amp;10&amp;K000000Confidential 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TABLES</vt:lpstr>
      <vt:lpstr>LISTE</vt:lpstr>
      <vt:lpstr>Bon Cde-2 2022-2023 APEC MEUDON</vt:lpstr>
      <vt:lpstr>NIVEAUX</vt:lpstr>
      <vt:lpstr>'Bon Cde-2 2022-2023 APEC MEUDON'!Print_Area</vt:lpstr>
      <vt:lpstr>'Bon Cde-2 2022-2023 APEC MEUDON'!Zone_d_impression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Musique</dc:creator>
  <cp:lastModifiedBy>Musique</cp:lastModifiedBy>
  <dcterms:created xsi:type="dcterms:W3CDTF">2022-07-12T12:41:51Z</dcterms:created>
  <dcterms:modified xsi:type="dcterms:W3CDTF">2022-07-12T12:58:54Z</dcterms:modified>
</cp:coreProperties>
</file>